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<sst xmlns="http://schemas.openxmlformats.org/spreadsheetml/2006/main" count="78" uniqueCount="30">
  <si>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</si>
  <si>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</si>
  <si>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</si>
  <si>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</si>
  <si>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</si>
  <si>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</si>
  <si>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</si>
  <si>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</si>
  <si>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</si>
  <si>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</si>
  <si>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</si>
  <si>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</si>
  <si>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</si>
  <si>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</si>
  <si>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</si>
  <si>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</si>
  <si>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</si>
  <si>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</si>
  <si>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</si>
  <si>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</si>
  <si>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</si>
  <si>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</si>
  <si>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</si>
  <si>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</si>
  <si>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</si>
  <si>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240 volts, corrected to standard atmospheric conditions:  Minimum sealed vacuum = 109.80 inH20, 2789 mmH20 or 27.35 Pa, Maximum open watts = 1397 watts.</t>
  </si>
  <si>
    <t>LIGHTHOUSE</t>
  </si>
  <si>
    <t>VACUUM</t>
  </si>
  <si>
    <t>MOTOR</t>
  </si>
  <si>
    <t>LH6859-13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</si>
</sst>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7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name val="Helv"/>
      <family val="0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4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left"/>
      <protection/>
    </xf>
    <xf numFmtId="0" fontId="45" fillId="0" borderId="0" xfId="0" applyFont="1" applyBorder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46779055"/>
        <c:axId val="1835831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31007081"/>
        <c:axId val="10628274"/>
      </c:scatterChart>
      <c:valAx>
        <c:axId val="4677905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8358312"/>
        <c:crosses val="autoZero"/>
        <c:crossBetween val="midCat"/>
        <c:dispUnits/>
        <c:majorUnit val="10"/>
      </c:valAx>
      <c:valAx>
        <c:axId val="18358312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79055"/>
        <c:crosses val="autoZero"/>
        <c:crossBetween val="midCat"/>
        <c:dispUnits/>
      </c:valAx>
      <c:valAx>
        <c:axId val="31007081"/>
        <c:scaling>
          <c:orientation val="minMax"/>
        </c:scaling>
        <c:axPos val="b"/>
        <c:delete val="1"/>
        <c:majorTickMark val="out"/>
        <c:minorTickMark val="none"/>
        <c:tickLblPos val="nextTo"/>
        <c:crossAx val="10628274"/>
        <c:crosses val="max"/>
        <c:crossBetween val="midCat"/>
        <c:dispUnits/>
      </c:valAx>
      <c:valAx>
        <c:axId val="10628274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007081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8545603"/>
        <c:axId val="55583836"/>
      </c:scatterChart>
      <c:valAx>
        <c:axId val="28545603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5583836"/>
        <c:crosses val="autoZero"/>
        <c:crossBetween val="midCat"/>
        <c:dispUnits/>
      </c:valAx>
      <c:valAx>
        <c:axId val="55583836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85456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30492477"/>
        <c:axId val="599683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53971543"/>
        <c:axId val="15981840"/>
      </c:scatterChart>
      <c:valAx>
        <c:axId val="30492477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996838"/>
        <c:crosses val="autoZero"/>
        <c:crossBetween val="midCat"/>
        <c:dispUnits/>
        <c:majorUnit val="5"/>
      </c:valAx>
      <c:valAx>
        <c:axId val="5996838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92477"/>
        <c:crosses val="autoZero"/>
        <c:crossBetween val="midCat"/>
        <c:dispUnits/>
      </c:valAx>
      <c:valAx>
        <c:axId val="53971543"/>
        <c:scaling>
          <c:orientation val="minMax"/>
        </c:scaling>
        <c:axPos val="b"/>
        <c:delete val="1"/>
        <c:majorTickMark val="out"/>
        <c:minorTickMark val="none"/>
        <c:tickLblPos val="nextTo"/>
        <c:crossAx val="15981840"/>
        <c:crosses val="max"/>
        <c:crossBetween val="midCat"/>
        <c:dispUnits/>
      </c:valAx>
      <c:valAx>
        <c:axId val="15981840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971543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L23" sqref="L23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8"/>
      <c r="B2" s="118"/>
      <c r="C2" s="118"/>
      <c r="D2" s="54"/>
      <c r="E2" s="54"/>
      <c r="F2" s="54"/>
      <c r="G2" s="55"/>
      <c r="H2" s="119"/>
      <c r="I2" s="119"/>
      <c r="J2" s="119"/>
      <c r="K2" s="119"/>
      <c r="L2" s="119"/>
      <c r="M2" s="119"/>
      <c r="N2" s="3"/>
    </row>
    <row r="3" spans="1:14" ht="24.75">
      <c r="A3" s="118" t="s">
        <v>20</v>
      </c>
      <c r="B3" s="118"/>
      <c r="C3" s="118"/>
      <c r="D3" s="56"/>
      <c r="E3" s="56"/>
      <c r="F3" s="56"/>
      <c r="G3" s="57"/>
      <c r="H3" s="120"/>
      <c r="I3" s="120"/>
      <c r="J3" s="120"/>
      <c r="K3" s="120"/>
      <c r="L3" s="120"/>
      <c r="M3" s="120"/>
      <c r="N3" s="3"/>
    </row>
    <row r="4" spans="1:14" ht="24.75">
      <c r="A4" s="123" t="s">
        <v>21</v>
      </c>
      <c r="B4" s="123"/>
      <c r="C4" s="123"/>
      <c r="D4" s="58"/>
      <c r="E4" s="59"/>
      <c r="F4" s="59"/>
      <c r="G4" s="59"/>
      <c r="H4" s="2"/>
      <c r="I4" s="2"/>
      <c r="J4" s="126" t="s">
        <v>26</v>
      </c>
      <c r="K4" s="126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27" t="s">
        <v>27</v>
      </c>
      <c r="K5" s="127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28" t="s">
        <v>28</v>
      </c>
      <c r="K6" s="128"/>
      <c r="L6" s="66"/>
      <c r="M6" s="61"/>
      <c r="N6" s="4"/>
    </row>
    <row r="7" spans="1:14" ht="23.25">
      <c r="A7" s="67" t="s">
        <v>22</v>
      </c>
      <c r="B7" s="68">
        <v>240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28" t="s">
        <v>29</v>
      </c>
      <c r="K8" s="129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3.280163333333333</v>
      </c>
      <c r="C26" s="86">
        <v>1195.07</v>
      </c>
      <c r="D26" s="87">
        <v>5.239766666666667</v>
      </c>
      <c r="E26" s="88">
        <v>19012.666666666668</v>
      </c>
      <c r="F26" s="45">
        <v>3.4307076810278723</v>
      </c>
      <c r="G26" s="45">
        <v>96.9231828560038</v>
      </c>
      <c r="H26" s="46">
        <v>1236.1855874184146</v>
      </c>
      <c r="I26" s="47">
        <v>39.02365521962238</v>
      </c>
      <c r="J26" s="48">
        <v>0.052310529785016595</v>
      </c>
      <c r="K26" s="47">
        <v>3.1567835389606818</v>
      </c>
      <c r="L26" s="20"/>
      <c r="M26" s="20"/>
    </row>
    <row r="27" spans="1:13" ht="15" customHeight="1">
      <c r="A27" s="44">
        <v>1.5</v>
      </c>
      <c r="B27" s="85">
        <v>9.810486666666666</v>
      </c>
      <c r="C27" s="86">
        <v>1191.0766666666666</v>
      </c>
      <c r="D27" s="87">
        <v>5.229753333333334</v>
      </c>
      <c r="E27" s="88">
        <v>18885</v>
      </c>
      <c r="F27" s="45">
        <v>10.2607426953195</v>
      </c>
      <c r="G27" s="45">
        <v>92.52745007993944</v>
      </c>
      <c r="H27" s="46">
        <v>1232.0548661113583</v>
      </c>
      <c r="I27" s="47">
        <v>111.41820019777559</v>
      </c>
      <c r="J27" s="48">
        <v>0.1493541557610933</v>
      </c>
      <c r="K27" s="47">
        <v>9.043232974962516</v>
      </c>
      <c r="L27" s="20"/>
      <c r="M27" s="20"/>
    </row>
    <row r="28" spans="1:13" ht="15" customHeight="1">
      <c r="A28" s="44">
        <v>1.25</v>
      </c>
      <c r="B28" s="85">
        <v>18.180899999999998</v>
      </c>
      <c r="C28" s="86">
        <v>1203.39</v>
      </c>
      <c r="D28" s="87">
        <v>5.290836666666666</v>
      </c>
      <c r="E28" s="88">
        <v>18803</v>
      </c>
      <c r="F28" s="45">
        <v>19.01531934222777</v>
      </c>
      <c r="G28" s="45">
        <v>87.49847418119555</v>
      </c>
      <c r="H28" s="46">
        <v>1244.7918314771907</v>
      </c>
      <c r="I28" s="47">
        <v>195.26056711378638</v>
      </c>
      <c r="J28" s="48">
        <v>0.2617433875519925</v>
      </c>
      <c r="K28" s="47">
        <v>15.685770595307039</v>
      </c>
      <c r="L28" s="20"/>
      <c r="M28" s="20"/>
    </row>
    <row r="29" spans="1:14" ht="15" customHeight="1">
      <c r="A29" s="44">
        <v>1</v>
      </c>
      <c r="B29" s="85">
        <v>33.8117</v>
      </c>
      <c r="C29" s="86">
        <v>1219.9666666666665</v>
      </c>
      <c r="D29" s="87">
        <v>5.369443333333333</v>
      </c>
      <c r="E29" s="88">
        <v>18635</v>
      </c>
      <c r="F29" s="45">
        <v>35.36350087199218</v>
      </c>
      <c r="G29" s="45">
        <v>75.77436728827843</v>
      </c>
      <c r="H29" s="46">
        <v>1261.9388073202563</v>
      </c>
      <c r="I29" s="47">
        <v>314.4688819288321</v>
      </c>
      <c r="J29" s="48">
        <v>0.42154005620486873</v>
      </c>
      <c r="K29" s="47">
        <v>24.92016606647294</v>
      </c>
      <c r="L29" s="20"/>
      <c r="M29" s="20"/>
      <c r="N29" s="10"/>
    </row>
    <row r="30" spans="1:13" ht="15" customHeight="1">
      <c r="A30" s="44">
        <v>0.875</v>
      </c>
      <c r="B30" s="85">
        <v>45.417300000000004</v>
      </c>
      <c r="C30" s="86">
        <v>1221.8266666666666</v>
      </c>
      <c r="D30" s="87">
        <v>5.3874733333333324</v>
      </c>
      <c r="E30" s="88">
        <v>18595</v>
      </c>
      <c r="F30" s="45">
        <v>47.50174431198462</v>
      </c>
      <c r="G30" s="45">
        <v>67.05165693929145</v>
      </c>
      <c r="H30" s="46">
        <v>1263.862799381473</v>
      </c>
      <c r="I30" s="47">
        <v>373.78824084352533</v>
      </c>
      <c r="J30" s="48">
        <v>0.5010566231146453</v>
      </c>
      <c r="K30" s="47">
        <v>29.57537730898174</v>
      </c>
      <c r="L30" s="20"/>
      <c r="M30" s="20"/>
    </row>
    <row r="31" spans="1:13" ht="15" customHeight="1">
      <c r="A31" s="44">
        <v>0.75</v>
      </c>
      <c r="B31" s="85">
        <v>58.4179</v>
      </c>
      <c r="C31" s="86">
        <v>1206.1233333333334</v>
      </c>
      <c r="D31" s="87">
        <v>5.30836</v>
      </c>
      <c r="E31" s="88">
        <v>18726</v>
      </c>
      <c r="F31" s="45">
        <v>61.099011809224386</v>
      </c>
      <c r="G31" s="45">
        <v>55.651796995457026</v>
      </c>
      <c r="H31" s="46">
        <v>1247.619203323423</v>
      </c>
      <c r="I31" s="47">
        <v>399.042048054297</v>
      </c>
      <c r="J31" s="48">
        <v>0.5349089116009343</v>
      </c>
      <c r="K31" s="47">
        <v>31.98457657851445</v>
      </c>
      <c r="L31" s="20"/>
      <c r="M31" s="20"/>
    </row>
    <row r="32" spans="1:13" ht="15" customHeight="1">
      <c r="A32" s="44">
        <v>0.625</v>
      </c>
      <c r="B32" s="85">
        <v>71.72359999999999</v>
      </c>
      <c r="C32" s="86">
        <v>1175.1033333333332</v>
      </c>
      <c r="D32" s="87">
        <v>5.1601566666666665</v>
      </c>
      <c r="E32" s="88">
        <v>18997</v>
      </c>
      <c r="F32" s="45">
        <v>75.01538198737178</v>
      </c>
      <c r="G32" s="45">
        <v>42.66034555896136</v>
      </c>
      <c r="H32" s="46">
        <v>1215.5319808831316</v>
      </c>
      <c r="I32" s="47">
        <v>375.5574768039483</v>
      </c>
      <c r="J32" s="48">
        <v>0.5034282530884026</v>
      </c>
      <c r="K32" s="47">
        <v>30.906956146607076</v>
      </c>
      <c r="L32" s="20"/>
      <c r="M32" s="20"/>
    </row>
    <row r="33" spans="1:14" ht="15" customHeight="1">
      <c r="A33" s="44">
        <v>0.5</v>
      </c>
      <c r="B33" s="85">
        <v>83.10916666666667</v>
      </c>
      <c r="C33" s="86">
        <v>1084.5766666666666</v>
      </c>
      <c r="D33" s="87">
        <v>4.740573333333333</v>
      </c>
      <c r="E33" s="88">
        <v>19900</v>
      </c>
      <c r="F33" s="45">
        <v>86.9234935802462</v>
      </c>
      <c r="G33" s="45">
        <v>29.28846876333783</v>
      </c>
      <c r="H33" s="46">
        <v>1121.8908045416918</v>
      </c>
      <c r="I33" s="47">
        <v>298.76833130601887</v>
      </c>
      <c r="J33" s="48">
        <v>0.4004937416970762</v>
      </c>
      <c r="K33" s="47">
        <v>26.63067969650491</v>
      </c>
      <c r="L33" s="20"/>
      <c r="M33" s="20"/>
      <c r="N33" s="17"/>
    </row>
    <row r="34" spans="1:13" ht="15" customHeight="1">
      <c r="A34" s="44">
        <v>0.375</v>
      </c>
      <c r="B34" s="85">
        <v>93.9497</v>
      </c>
      <c r="C34" s="86">
        <v>1006.7663333333334</v>
      </c>
      <c r="D34" s="87">
        <v>4.36205</v>
      </c>
      <c r="E34" s="88">
        <v>20862</v>
      </c>
      <c r="F34" s="45">
        <v>98.26155732700232</v>
      </c>
      <c r="G34" s="45">
        <v>17.528369551080658</v>
      </c>
      <c r="H34" s="46">
        <v>1041.4034585126813</v>
      </c>
      <c r="I34" s="47">
        <v>202.1304290182696</v>
      </c>
      <c r="J34" s="48">
        <v>0.27095231771886</v>
      </c>
      <c r="K34" s="47">
        <v>19.41186407543061</v>
      </c>
      <c r="L34" s="20"/>
      <c r="M34" s="20"/>
    </row>
    <row r="35" spans="1:13" ht="15" customHeight="1">
      <c r="A35" s="44">
        <v>0.25</v>
      </c>
      <c r="B35" s="85">
        <v>103.4</v>
      </c>
      <c r="C35" s="86">
        <v>978.8759999999999</v>
      </c>
      <c r="D35" s="87">
        <v>4.23237</v>
      </c>
      <c r="E35" s="88">
        <v>21548.666666666668</v>
      </c>
      <c r="F35" s="45">
        <v>108.1455824511631</v>
      </c>
      <c r="G35" s="45">
        <v>8.451742299266087</v>
      </c>
      <c r="H35" s="46">
        <v>1012.553576836326</v>
      </c>
      <c r="I35" s="47">
        <v>107.26577360238547</v>
      </c>
      <c r="J35" s="48">
        <v>0.14378790027129418</v>
      </c>
      <c r="K35" s="47">
        <v>10.616956164132963</v>
      </c>
      <c r="L35" s="20"/>
      <c r="M35" s="20"/>
    </row>
    <row r="36" spans="1:14" ht="15" customHeight="1">
      <c r="A36" s="44">
        <v>0</v>
      </c>
      <c r="B36" s="85">
        <v>116.646</v>
      </c>
      <c r="C36" s="86">
        <v>871.7743333333333</v>
      </c>
      <c r="D36" s="87">
        <v>3.757206666666667</v>
      </c>
      <c r="E36" s="88">
        <v>22921</v>
      </c>
      <c r="F36" s="45">
        <v>121.99951267503262</v>
      </c>
      <c r="G36" s="45">
        <v>0</v>
      </c>
      <c r="H36" s="46">
        <v>901.767148659044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400.14144750365205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4" t="s">
        <v>18</v>
      </c>
      <c r="B55" s="125"/>
      <c r="C55" s="125"/>
      <c r="D55" s="125"/>
      <c r="E55" s="125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83.31614866666665</v>
      </c>
      <c r="C58" s="103">
        <f>AIRFLOW!C26</f>
        <v>1195.07</v>
      </c>
      <c r="D58" s="104">
        <f>AIRFLOW!D26</f>
        <v>5.239766666666667</v>
      </c>
      <c r="E58" s="105">
        <f>AIRFLOW!E26</f>
        <v>19012.666666666668</v>
      </c>
      <c r="F58" s="35">
        <f>25.4*AIRFLOW!F26</f>
        <v>87.13997509810795</v>
      </c>
      <c r="G58" s="36">
        <f>AIRFLOW!G26*0.472</f>
        <v>45.74774230803379</v>
      </c>
      <c r="H58" s="35">
        <f>AIRFLOW!H26</f>
        <v>1236.1855874184146</v>
      </c>
      <c r="I58" s="36">
        <f>AIRFLOW!I26</f>
        <v>39.02365521962238</v>
      </c>
      <c r="J58" s="37">
        <f>AIRFLOW!J26</f>
        <v>0.052310529785016595</v>
      </c>
      <c r="K58" s="38">
        <f>AIRFLOW!K26</f>
        <v>3.1567835389606818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249.1863613333333</v>
      </c>
      <c r="C59" s="103">
        <f>AIRFLOW!C27</f>
        <v>1191.0766666666666</v>
      </c>
      <c r="D59" s="104">
        <f>AIRFLOW!D27</f>
        <v>5.229753333333334</v>
      </c>
      <c r="E59" s="105">
        <f>AIRFLOW!E27</f>
        <v>18885</v>
      </c>
      <c r="F59" s="35">
        <f>25.4*AIRFLOW!F27</f>
        <v>260.6228644611153</v>
      </c>
      <c r="G59" s="36">
        <f>AIRFLOW!G27*0.472</f>
        <v>43.672956437731415</v>
      </c>
      <c r="H59" s="35">
        <f>AIRFLOW!H27</f>
        <v>1232.0548661113583</v>
      </c>
      <c r="I59" s="36">
        <f>AIRFLOW!I27</f>
        <v>111.41820019777559</v>
      </c>
      <c r="J59" s="37">
        <f>AIRFLOW!J27</f>
        <v>0.1493541557610933</v>
      </c>
      <c r="K59" s="38">
        <f>AIRFLOW!K27</f>
        <v>9.043232974962516</v>
      </c>
      <c r="L59" s="2"/>
      <c r="M59" s="2"/>
    </row>
    <row r="60" spans="1:13" ht="15.75">
      <c r="A60" s="34">
        <f>AIRFLOW!A28*25.4</f>
        <v>31.75</v>
      </c>
      <c r="B60" s="102">
        <f>AIRFLOW!B28*25.4</f>
        <v>461.7948599999999</v>
      </c>
      <c r="C60" s="103">
        <f>AIRFLOW!C28</f>
        <v>1203.39</v>
      </c>
      <c r="D60" s="104">
        <f>AIRFLOW!D28</f>
        <v>5.290836666666666</v>
      </c>
      <c r="E60" s="105">
        <f>AIRFLOW!E28</f>
        <v>18803</v>
      </c>
      <c r="F60" s="35">
        <f>25.4*AIRFLOW!F28</f>
        <v>482.98911129258533</v>
      </c>
      <c r="G60" s="36">
        <f>AIRFLOW!G28*0.472</f>
        <v>41.299279813524294</v>
      </c>
      <c r="H60" s="35">
        <f>AIRFLOW!H28</f>
        <v>1244.7918314771907</v>
      </c>
      <c r="I60" s="36">
        <f>AIRFLOW!I28</f>
        <v>195.26056711378638</v>
      </c>
      <c r="J60" s="37">
        <f>AIRFLOW!J28</f>
        <v>0.2617433875519925</v>
      </c>
      <c r="K60" s="38">
        <f>AIRFLOW!K28</f>
        <v>15.685770595307039</v>
      </c>
      <c r="L60" s="2"/>
      <c r="M60" s="2"/>
    </row>
    <row r="61" spans="1:13" ht="15.75">
      <c r="A61" s="34">
        <f>AIRFLOW!A29*25.4</f>
        <v>25.4</v>
      </c>
      <c r="B61" s="102">
        <f>AIRFLOW!B29*25.4</f>
        <v>858.81718</v>
      </c>
      <c r="C61" s="103">
        <f>AIRFLOW!C29</f>
        <v>1219.9666666666665</v>
      </c>
      <c r="D61" s="104">
        <f>AIRFLOW!D29</f>
        <v>5.369443333333333</v>
      </c>
      <c r="E61" s="105">
        <f>AIRFLOW!E29</f>
        <v>18635</v>
      </c>
      <c r="F61" s="35">
        <f>25.4*AIRFLOW!F29</f>
        <v>898.2329221486013</v>
      </c>
      <c r="G61" s="36">
        <f>AIRFLOW!G29*0.472</f>
        <v>35.76550136006742</v>
      </c>
      <c r="H61" s="35">
        <f>AIRFLOW!H29</f>
        <v>1261.9388073202563</v>
      </c>
      <c r="I61" s="36">
        <f>AIRFLOW!I29</f>
        <v>314.4688819288321</v>
      </c>
      <c r="J61" s="37">
        <f>AIRFLOW!J29</f>
        <v>0.42154005620486873</v>
      </c>
      <c r="K61" s="38">
        <f>AIRFLOW!K29</f>
        <v>24.92016606647294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1153.59942</v>
      </c>
      <c r="C62" s="103">
        <f>AIRFLOW!C30</f>
        <v>1221.8266666666666</v>
      </c>
      <c r="D62" s="104">
        <f>AIRFLOW!D30</f>
        <v>5.3874733333333324</v>
      </c>
      <c r="E62" s="105">
        <f>AIRFLOW!E30</f>
        <v>18595</v>
      </c>
      <c r="F62" s="35">
        <f>25.4*AIRFLOW!F30</f>
        <v>1206.5443055244093</v>
      </c>
      <c r="G62" s="36">
        <f>AIRFLOW!G30*0.472</f>
        <v>31.648382075345562</v>
      </c>
      <c r="H62" s="35">
        <f>AIRFLOW!H30</f>
        <v>1263.862799381473</v>
      </c>
      <c r="I62" s="36">
        <f>AIRFLOW!I30</f>
        <v>373.78824084352533</v>
      </c>
      <c r="J62" s="37">
        <f>AIRFLOW!J30</f>
        <v>0.5010566231146453</v>
      </c>
      <c r="K62" s="38">
        <f>AIRFLOW!K30</f>
        <v>29.57537730898174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1483.81466</v>
      </c>
      <c r="C63" s="103">
        <f>AIRFLOW!C31</f>
        <v>1206.1233333333334</v>
      </c>
      <c r="D63" s="104">
        <f>AIRFLOW!D31</f>
        <v>5.30836</v>
      </c>
      <c r="E63" s="105">
        <f>AIRFLOW!E31</f>
        <v>18726</v>
      </c>
      <c r="F63" s="35">
        <f>25.4*AIRFLOW!F31</f>
        <v>1551.9148999542992</v>
      </c>
      <c r="G63" s="36">
        <f>AIRFLOW!G31*0.472</f>
        <v>26.267648181855716</v>
      </c>
      <c r="H63" s="35">
        <f>AIRFLOW!H31</f>
        <v>1247.619203323423</v>
      </c>
      <c r="I63" s="36">
        <f>AIRFLOW!I31</f>
        <v>399.042048054297</v>
      </c>
      <c r="J63" s="37">
        <f>AIRFLOW!J31</f>
        <v>0.5349089116009343</v>
      </c>
      <c r="K63" s="38">
        <f>AIRFLOW!K31</f>
        <v>31.98457657851445</v>
      </c>
      <c r="L63" s="2"/>
      <c r="M63" s="2"/>
    </row>
    <row r="64" spans="1:13" ht="15.75">
      <c r="A64" s="34">
        <f>AIRFLOW!A32*25.4</f>
        <v>15.875</v>
      </c>
      <c r="B64" s="102">
        <f>AIRFLOW!B32*25.4</f>
        <v>1821.7794399999996</v>
      </c>
      <c r="C64" s="103">
        <f>AIRFLOW!C32</f>
        <v>1175.1033333333332</v>
      </c>
      <c r="D64" s="104">
        <f>AIRFLOW!D32</f>
        <v>5.1601566666666665</v>
      </c>
      <c r="E64" s="105">
        <f>AIRFLOW!E32</f>
        <v>18997</v>
      </c>
      <c r="F64" s="35">
        <f>25.4*AIRFLOW!F32</f>
        <v>1905.3907024792431</v>
      </c>
      <c r="G64" s="36">
        <f>AIRFLOW!G32*0.472</f>
        <v>20.13568310382976</v>
      </c>
      <c r="H64" s="35">
        <f>AIRFLOW!H32</f>
        <v>1215.5319808831316</v>
      </c>
      <c r="I64" s="36">
        <f>AIRFLOW!I32</f>
        <v>375.5574768039483</v>
      </c>
      <c r="J64" s="37">
        <f>AIRFLOW!J32</f>
        <v>0.5034282530884026</v>
      </c>
      <c r="K64" s="38">
        <f>AIRFLOW!K32</f>
        <v>30.906956146607076</v>
      </c>
      <c r="L64" s="2"/>
      <c r="M64" s="2"/>
    </row>
    <row r="65" spans="1:13" ht="15.75">
      <c r="A65" s="34">
        <f>AIRFLOW!A33*25.4</f>
        <v>12.7</v>
      </c>
      <c r="B65" s="102">
        <f>AIRFLOW!B33*25.4</f>
        <v>2110.9728333333333</v>
      </c>
      <c r="C65" s="103">
        <f>AIRFLOW!C33</f>
        <v>1084.5766666666666</v>
      </c>
      <c r="D65" s="104">
        <f>AIRFLOW!D33</f>
        <v>4.740573333333333</v>
      </c>
      <c r="E65" s="105">
        <f>AIRFLOW!E33</f>
        <v>19900</v>
      </c>
      <c r="F65" s="35">
        <f>25.4*AIRFLOW!F33</f>
        <v>2207.8567369382536</v>
      </c>
      <c r="G65" s="36">
        <f>AIRFLOW!G33*0.472</f>
        <v>13.824157256295454</v>
      </c>
      <c r="H65" s="35">
        <f>AIRFLOW!H33</f>
        <v>1121.8908045416918</v>
      </c>
      <c r="I65" s="36">
        <f>AIRFLOW!I33</f>
        <v>298.76833130601887</v>
      </c>
      <c r="J65" s="37">
        <f>AIRFLOW!J33</f>
        <v>0.4004937416970762</v>
      </c>
      <c r="K65" s="38">
        <f>AIRFLOW!K33</f>
        <v>26.63067969650491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2386.32238</v>
      </c>
      <c r="C66" s="103">
        <f>AIRFLOW!C34</f>
        <v>1006.7663333333334</v>
      </c>
      <c r="D66" s="104">
        <f>AIRFLOW!D34</f>
        <v>4.36205</v>
      </c>
      <c r="E66" s="105">
        <f>AIRFLOW!E34</f>
        <v>20862</v>
      </c>
      <c r="F66" s="35">
        <f>25.4*AIRFLOW!F34</f>
        <v>2495.8435561058586</v>
      </c>
      <c r="G66" s="36">
        <f>AIRFLOW!G34*0.472</f>
        <v>8.273390428110071</v>
      </c>
      <c r="H66" s="35">
        <f>AIRFLOW!H34</f>
        <v>1041.4034585126813</v>
      </c>
      <c r="I66" s="36">
        <f>AIRFLOW!I34</f>
        <v>202.1304290182696</v>
      </c>
      <c r="J66" s="37">
        <f>AIRFLOW!J34</f>
        <v>0.27095231771886</v>
      </c>
      <c r="K66" s="38">
        <f>AIRFLOW!K34</f>
        <v>19.41186407543061</v>
      </c>
      <c r="L66" s="2"/>
      <c r="M66" s="2"/>
    </row>
    <row r="67" spans="1:13" ht="15.75">
      <c r="A67" s="34">
        <f>AIRFLOW!A35*25.4</f>
        <v>6.35</v>
      </c>
      <c r="B67" s="102">
        <f>AIRFLOW!B35*25.4</f>
        <v>2626.36</v>
      </c>
      <c r="C67" s="103">
        <f>AIRFLOW!C35</f>
        <v>978.8759999999999</v>
      </c>
      <c r="D67" s="104">
        <f>AIRFLOW!D35</f>
        <v>4.23237</v>
      </c>
      <c r="E67" s="105">
        <f>AIRFLOW!E35</f>
        <v>21548.666666666668</v>
      </c>
      <c r="F67" s="35">
        <f>25.4*AIRFLOW!F35</f>
        <v>2746.8977942595425</v>
      </c>
      <c r="G67" s="36">
        <f>AIRFLOW!G35*0.472</f>
        <v>3.989222365253593</v>
      </c>
      <c r="H67" s="35">
        <f>AIRFLOW!H35</f>
        <v>1012.553576836326</v>
      </c>
      <c r="I67" s="36">
        <f>AIRFLOW!I35</f>
        <v>107.26577360238547</v>
      </c>
      <c r="J67" s="37">
        <f>AIRFLOW!J35</f>
        <v>0.14378790027129418</v>
      </c>
      <c r="K67" s="38">
        <f>AIRFLOW!K35</f>
        <v>10.616956164132963</v>
      </c>
      <c r="L67" s="2"/>
      <c r="M67" s="2"/>
    </row>
    <row r="68" spans="1:13" ht="15.75">
      <c r="A68" s="34">
        <f>AIRFLOW!A36*25.4</f>
        <v>0</v>
      </c>
      <c r="B68" s="102">
        <f>AIRFLOW!B36*25.4</f>
        <v>2962.8084</v>
      </c>
      <c r="C68" s="103">
        <f>AIRFLOW!C36</f>
        <v>871.7743333333333</v>
      </c>
      <c r="D68" s="104">
        <f>AIRFLOW!D36</f>
        <v>3.757206666666667</v>
      </c>
      <c r="E68" s="105">
        <f>AIRFLOW!E36</f>
        <v>22921</v>
      </c>
      <c r="F68" s="35">
        <f>25.4*AIRFLOW!F36</f>
        <v>3098.7876219458285</v>
      </c>
      <c r="G68" s="36">
        <f>AIRFLOW!G36*0.472</f>
        <v>0</v>
      </c>
      <c r="H68" s="35">
        <f>AIRFLOW!H36</f>
        <v>901.767148659044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400.14144750365205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1"/>
      <c r="B71" s="121"/>
      <c r="C71" s="121"/>
      <c r="D71" s="121"/>
      <c r="E71" s="122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0.8169867137284436</v>
      </c>
      <c r="C74" s="103">
        <f>AIRFLOW!C26</f>
        <v>1195.07</v>
      </c>
      <c r="D74" s="104">
        <f>AIRFLOW!D26</f>
        <v>5.239766666666667</v>
      </c>
      <c r="E74" s="108">
        <f>AIRFLOW!E26</f>
        <v>19012.666666666668</v>
      </c>
      <c r="F74" s="41">
        <f>AIRFLOW!F26*(0.07355/0.2952998)</f>
        <v>0.8544826306675454</v>
      </c>
      <c r="G74" s="41">
        <f>AIRFLOW!G26*0.472*(0.001*3600)</f>
        <v>164.69187230892166</v>
      </c>
      <c r="H74" s="40">
        <f>AIRFLOW!H26</f>
        <v>1236.1855874184146</v>
      </c>
      <c r="I74" s="42">
        <f>AIRFLOW!I26</f>
        <v>39.02365521962238</v>
      </c>
      <c r="J74" s="43">
        <f>AIRFLOW!J26</f>
        <v>0.052310529785016595</v>
      </c>
      <c r="K74" s="41">
        <f>AIRFLOW!K26</f>
        <v>3.1567835389606818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2.4434872435854453</v>
      </c>
      <c r="C75" s="103">
        <f>AIRFLOW!C27</f>
        <v>1191.0766666666666</v>
      </c>
      <c r="D75" s="104">
        <f>AIRFLOW!D27</f>
        <v>5.229753333333334</v>
      </c>
      <c r="E75" s="108">
        <f>AIRFLOW!E27</f>
        <v>18885</v>
      </c>
      <c r="F75" s="41">
        <f>AIRFLOW!F27*(0.07355/0.2952998)</f>
        <v>2.5556320229162</v>
      </c>
      <c r="G75" s="41">
        <f>AIRFLOW!G27*0.472*(0.001*3600)</f>
        <v>157.2226431758331</v>
      </c>
      <c r="H75" s="40">
        <f>AIRFLOW!H27</f>
        <v>1232.0548661113583</v>
      </c>
      <c r="I75" s="42">
        <f>AIRFLOW!I27</f>
        <v>111.41820019777559</v>
      </c>
      <c r="J75" s="43">
        <f>AIRFLOW!J27</f>
        <v>0.1493541557610933</v>
      </c>
      <c r="K75" s="41">
        <f>AIRFLOW!K27</f>
        <v>9.043232974962516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4.52829698834879</v>
      </c>
      <c r="C76" s="103">
        <f>AIRFLOW!C28</f>
        <v>1203.39</v>
      </c>
      <c r="D76" s="104">
        <f>AIRFLOW!D28</f>
        <v>5.290836666666666</v>
      </c>
      <c r="E76" s="108">
        <f>AIRFLOW!E28</f>
        <v>18803</v>
      </c>
      <c r="F76" s="41">
        <f>AIRFLOW!F28*(0.07355/0.2952998)</f>
        <v>4.736124906352299</v>
      </c>
      <c r="G76" s="41">
        <f>AIRFLOW!G28*0.472*(0.001*3600)</f>
        <v>148.67740732868745</v>
      </c>
      <c r="H76" s="40">
        <f>AIRFLOW!H28</f>
        <v>1244.7918314771907</v>
      </c>
      <c r="I76" s="42">
        <f>AIRFLOW!I28</f>
        <v>195.26056711378638</v>
      </c>
      <c r="J76" s="43">
        <f>AIRFLOW!J28</f>
        <v>0.2617433875519925</v>
      </c>
      <c r="K76" s="41">
        <f>AIRFLOW!K28</f>
        <v>15.685770595307039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8.421443343341243</v>
      </c>
      <c r="C77" s="103">
        <f>AIRFLOW!C29</f>
        <v>1219.9666666666665</v>
      </c>
      <c r="D77" s="104">
        <f>AIRFLOW!D29</f>
        <v>5.369443333333333</v>
      </c>
      <c r="E77" s="108">
        <f>AIRFLOW!E29</f>
        <v>18635</v>
      </c>
      <c r="F77" s="41">
        <f>AIRFLOW!F29*(0.07355/0.2952998)</f>
        <v>8.807948698695444</v>
      </c>
      <c r="G77" s="41">
        <f>AIRFLOW!G29*0.472*(0.001*3600)</f>
        <v>128.75580489624272</v>
      </c>
      <c r="H77" s="40">
        <f>AIRFLOW!H29</f>
        <v>1261.9388073202563</v>
      </c>
      <c r="I77" s="42">
        <f>AIRFLOW!I29</f>
        <v>314.4688819288321</v>
      </c>
      <c r="J77" s="43">
        <f>AIRFLOW!J29</f>
        <v>0.42154005620486873</v>
      </c>
      <c r="K77" s="41">
        <f>AIRFLOW!K29</f>
        <v>24.92016606647294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11.31203751238572</v>
      </c>
      <c r="C78" s="103">
        <f>AIRFLOW!C30</f>
        <v>1221.8266666666666</v>
      </c>
      <c r="D78" s="104">
        <f>AIRFLOW!D30</f>
        <v>5.3874733333333324</v>
      </c>
      <c r="E78" s="108">
        <f>AIRFLOW!E30</f>
        <v>18595</v>
      </c>
      <c r="F78" s="41">
        <f>AIRFLOW!F30*(0.07355/0.2952998)</f>
        <v>11.831207790003479</v>
      </c>
      <c r="G78" s="41">
        <f>AIRFLOW!G30*0.472*(0.001*3600)</f>
        <v>113.93417547124403</v>
      </c>
      <c r="H78" s="40">
        <f>AIRFLOW!H30</f>
        <v>1263.862799381473</v>
      </c>
      <c r="I78" s="42">
        <f>AIRFLOW!I30</f>
        <v>373.78824084352533</v>
      </c>
      <c r="J78" s="43">
        <f>AIRFLOW!J30</f>
        <v>0.5010566231146453</v>
      </c>
      <c r="K78" s="41">
        <f>AIRFLOW!K30</f>
        <v>29.57537730898174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14.550082814143458</v>
      </c>
      <c r="C79" s="103">
        <f>AIRFLOW!C31</f>
        <v>1206.1233333333334</v>
      </c>
      <c r="D79" s="104">
        <f>AIRFLOW!D31</f>
        <v>5.30836</v>
      </c>
      <c r="E79" s="108">
        <f>AIRFLOW!E31</f>
        <v>18726</v>
      </c>
      <c r="F79" s="41">
        <f>AIRFLOW!F31*(0.07355/0.2952998)</f>
        <v>15.217864416326913</v>
      </c>
      <c r="G79" s="41">
        <f>AIRFLOW!G31*0.472*(0.001*3600)</f>
        <v>94.56353345468058</v>
      </c>
      <c r="H79" s="40">
        <f>AIRFLOW!H31</f>
        <v>1247.619203323423</v>
      </c>
      <c r="I79" s="42">
        <f>AIRFLOW!I31</f>
        <v>399.042048054297</v>
      </c>
      <c r="J79" s="43">
        <f>AIRFLOW!J31</f>
        <v>0.5349089116009343</v>
      </c>
      <c r="K79" s="41">
        <f>AIRFLOW!K31</f>
        <v>31.98457657851445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17.8641190410559</v>
      </c>
      <c r="C80" s="103">
        <f>AIRFLOW!C32</f>
        <v>1175.1033333333332</v>
      </c>
      <c r="D80" s="104">
        <f>AIRFLOW!D32</f>
        <v>5.1601566666666665</v>
      </c>
      <c r="E80" s="108">
        <f>AIRFLOW!E32</f>
        <v>18997</v>
      </c>
      <c r="F80" s="41">
        <f>AIRFLOW!F32*(0.07355/0.2952998)</f>
        <v>18.68399960030855</v>
      </c>
      <c r="G80" s="41">
        <f>AIRFLOW!G32*0.472*(0.001*3600)</f>
        <v>72.48845917378713</v>
      </c>
      <c r="H80" s="40">
        <f>AIRFLOW!H32</f>
        <v>1215.5319808831316</v>
      </c>
      <c r="I80" s="42">
        <f>AIRFLOW!I32</f>
        <v>375.5574768039483</v>
      </c>
      <c r="J80" s="43">
        <f>AIRFLOW!J32</f>
        <v>0.5034282530884026</v>
      </c>
      <c r="K80" s="41">
        <f>AIRFLOW!K32</f>
        <v>30.906956146607076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20.699909747088665</v>
      </c>
      <c r="C81" s="103">
        <f>AIRFLOW!C33</f>
        <v>1084.5766666666666</v>
      </c>
      <c r="D81" s="104">
        <f>AIRFLOW!D33</f>
        <v>4.740573333333333</v>
      </c>
      <c r="E81" s="108">
        <f>AIRFLOW!E33</f>
        <v>19900</v>
      </c>
      <c r="F81" s="41">
        <f>AIRFLOW!F33*(0.07355/0.2952998)</f>
        <v>21.649940002760275</v>
      </c>
      <c r="G81" s="41">
        <f>AIRFLOW!G33*0.472*(0.001*3600)</f>
        <v>49.76696612266363</v>
      </c>
      <c r="H81" s="40">
        <f>AIRFLOW!H33</f>
        <v>1121.8908045416918</v>
      </c>
      <c r="I81" s="42">
        <f>AIRFLOW!I33</f>
        <v>298.76833130601887</v>
      </c>
      <c r="J81" s="43">
        <f>AIRFLOW!J33</f>
        <v>0.4004937416970762</v>
      </c>
      <c r="K81" s="41">
        <f>AIRFLOW!K33</f>
        <v>26.63067969650491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23.399949593599455</v>
      </c>
      <c r="C82" s="103">
        <f>AIRFLOW!C34</f>
        <v>1006.7663333333334</v>
      </c>
      <c r="D82" s="104">
        <f>AIRFLOW!D34</f>
        <v>4.36205</v>
      </c>
      <c r="E82" s="108">
        <f>AIRFLOW!E34</f>
        <v>20862</v>
      </c>
      <c r="F82" s="41">
        <f>AIRFLOW!F34*(0.07355/0.2952998)</f>
        <v>24.473899208197977</v>
      </c>
      <c r="G82" s="41">
        <f>AIRFLOW!G34*0.472*(0.001*3600)</f>
        <v>29.784205541196258</v>
      </c>
      <c r="H82" s="40">
        <f>AIRFLOW!H34</f>
        <v>1041.4034585126813</v>
      </c>
      <c r="I82" s="42">
        <f>AIRFLOW!I34</f>
        <v>202.1304290182696</v>
      </c>
      <c r="J82" s="43">
        <f>AIRFLOW!J34</f>
        <v>0.27095231771886</v>
      </c>
      <c r="K82" s="41">
        <f>AIRFLOW!K34</f>
        <v>19.41186407543061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25.75372553587913</v>
      </c>
      <c r="C83" s="103">
        <f>AIRFLOW!C35</f>
        <v>978.8759999999999</v>
      </c>
      <c r="D83" s="104">
        <f>AIRFLOW!D35</f>
        <v>4.23237</v>
      </c>
      <c r="E83" s="108">
        <f>AIRFLOW!E35</f>
        <v>21548.666666666668</v>
      </c>
      <c r="F83" s="41">
        <f>AIRFLOW!F35*(0.07355/0.2952998)</f>
        <v>26.93570259540659</v>
      </c>
      <c r="G83" s="41">
        <f>AIRFLOW!G35*0.472*(0.001*3600)</f>
        <v>14.361200514912936</v>
      </c>
      <c r="H83" s="40">
        <f>AIRFLOW!H35</f>
        <v>1012.553576836326</v>
      </c>
      <c r="I83" s="42">
        <f>AIRFLOW!I35</f>
        <v>107.26577360238547</v>
      </c>
      <c r="J83" s="43">
        <f>AIRFLOW!J35</f>
        <v>0.14378790027129418</v>
      </c>
      <c r="K83" s="41">
        <f>AIRFLOW!K35</f>
        <v>10.616956164132963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29.052892348724924</v>
      </c>
      <c r="C84" s="103">
        <f>AIRFLOW!C36</f>
        <v>871.7743333333333</v>
      </c>
      <c r="D84" s="104">
        <f>AIRFLOW!D36</f>
        <v>3.757206666666667</v>
      </c>
      <c r="E84" s="108">
        <f>AIRFLOW!E36</f>
        <v>22921</v>
      </c>
      <c r="F84" s="41">
        <f>AIRFLOW!F36*(0.07355/0.2952998)</f>
        <v>30.386285927889723</v>
      </c>
      <c r="G84" s="41">
        <f>AIRFLOW!G36*0.472*(0.001*3600)</f>
        <v>0</v>
      </c>
      <c r="H84" s="40">
        <f>AIRFLOW!H36</f>
        <v>901.767148659044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400.14144750365205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9" t="s">
        <v>25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1"/>
      <c r="L87" s="2"/>
      <c r="M87" s="2"/>
    </row>
    <row r="88" spans="1:13" ht="15.75">
      <c r="A88" s="112"/>
      <c r="B88" s="113"/>
      <c r="C88" s="113"/>
      <c r="D88" s="113"/>
      <c r="E88" s="113"/>
      <c r="F88" s="113"/>
      <c r="G88" s="113"/>
      <c r="H88" s="113"/>
      <c r="I88" s="113"/>
      <c r="J88" s="113"/>
      <c r="K88" s="114"/>
      <c r="L88" s="2"/>
      <c r="M88" s="2"/>
    </row>
    <row r="89" spans="1:13" ht="16.5" thickBot="1">
      <c r="A89" s="115"/>
      <c r="B89" s="116"/>
      <c r="C89" s="116"/>
      <c r="D89" s="116"/>
      <c r="E89" s="116"/>
      <c r="F89" s="116"/>
      <c r="G89" s="116"/>
      <c r="H89" s="116"/>
      <c r="I89" s="116"/>
      <c r="J89" s="116"/>
      <c r="K89" s="117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2012-03-01T16:56:22Z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-390953254</vt:i4>
  </property>
  <property fmtid="{D5CDD505-2E9C-101B-9397-08002B2CF9AE}" pid="3" name="_EmailSubject">
    <vt:lpwstr>Q6600-117A-MP Motor</vt:lpwstr>
  </property>
  <property fmtid="{D5CDD505-2E9C-101B-9397-08002B2CF9AE}" pid="4" name="_AuthorEmail">
    <vt:lpwstr>bbowman@electromtr.com</vt:lpwstr>
  </property>
  <property fmtid="{D5CDD505-2E9C-101B-9397-08002B2CF9AE}" pid="5" name="_AuthorEmailDisplayName">
    <vt:lpwstr>Buddy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