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<sst xmlns="http://schemas.openxmlformats.org/spreadsheetml/2006/main" count="170" uniqueCount="117">
  <si>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</si>
  <si>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</si>
  <si>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</si>
  <si>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</si>
  <si>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</si>
  <si>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</si>
  <si>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</si>
  <si>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</si>
  <si>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</si>
  <si>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</si>
  <si>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</si>
  <si>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</si>
  <si>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</si>
  <si>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</si>
  <si>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</si>
  <si>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</si>
  <si>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</si>
  <si>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</si>
  <si>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</si>
  <si>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</si>
  <si>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</si>
  <si>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</si>
  <si>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</si>
  <si>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</si>
  <si>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</si>
  <si>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</si>
  <si>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</si>
  <si>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</si>
  <si>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</si>
  <si>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</si>
  <si>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</si>
  <si>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</si>
  <si>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</si>
  <si>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</si>
  <si>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</si>
  <si>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</si>
  <si>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</si>
  <si>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</si>
  <si>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</si>
  <si>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</si>
  <si>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</si>
  <si>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</si>
  <si>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</si>
  <si>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</si>
  <si>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</si>
  <si>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</si>
  <si>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</si>
  <si>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</si>
  <si>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</si>
  <si>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</si>
  <si>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</si>
  <si>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</si>
  <si>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</si>
  <si>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</si>
  <si>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</si>
  <si>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</si>
  <si>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</si>
  <si>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</si>
  <si>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</si>
  <si>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</si>
  <si>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</si>
  <si>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</si>
  <si>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</si>
  <si>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</si>
  <si>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</si>
  <si>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</si>
  <si>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</si>
  <si>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</si>
  <si>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</si>
  <si>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</si>
  <si>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</si>
  <si>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</si>
  <si>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</si>
  <si>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</si>
  <si>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</si>
  <si>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</si>
  <si>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</si>
  <si>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</si>
  <si>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</si>
  <si>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</si>
  <si>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</si>
  <si>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</si>
  <si>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</si>
  <si>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</si>
  <si>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</si>
  <si>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</si>
  <si>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</si>
  <si>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</si>
  <si>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</si>
  <si>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</si>
  <si>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</si>
  <si>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</si>
  <si>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</si>
  <si>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</si>
  <si>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</si>
  <si>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</si>
  <si>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</si>
  <si>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</si>
  <si>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</si>
  <si>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</si>
  <si>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</si>
  <si>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</si>
  <si>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</si>
  <si>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</si>
  <si>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</si>
  <si>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</si>
  <si>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</si>
  <si>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</si>
  <si>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</si>
  <si>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</si>
  <si>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</si>
  <si>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</si>
  <si>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</si>
  <si>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</si>
  <si>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</si>
  <si>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</si>
  <si>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LH6472-OD-220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</si>
</sst>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58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114.49997870304128</c:v>
                </c:pt>
                <c:pt idx="1">
                  <c:v>108.5345936111741</c:v>
                </c:pt>
                <c:pt idx="2">
                  <c:v>100.1509475931765</c:v>
                </c:pt>
                <c:pt idx="3">
                  <c:v>83.77302750443002</c:v>
                </c:pt>
                <c:pt idx="4">
                  <c:v>72.47580529591401</c:v>
                </c:pt>
                <c:pt idx="5">
                  <c:v>58.50700491061087</c:v>
                </c:pt>
                <c:pt idx="6">
                  <c:v>43.61465771288422</c:v>
                </c:pt>
                <c:pt idx="7">
                  <c:v>29.61481452958369</c:v>
                </c:pt>
                <c:pt idx="8">
                  <c:v>17.6534106667594</c:v>
                </c:pt>
                <c:pt idx="9">
                  <c:v>8.465023809270418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4.834471358402878</c:v>
                </c:pt>
                <c:pt idx="1">
                  <c:v>14.263774331149872</c:v>
                </c:pt>
                <c:pt idx="2">
                  <c:v>25.18301136478396</c:v>
                </c:pt>
                <c:pt idx="3">
                  <c:v>43.58317606077422</c:v>
                </c:pt>
                <c:pt idx="4">
                  <c:v>55.69019269539523</c:v>
                </c:pt>
                <c:pt idx="5">
                  <c:v>67.6930181369472</c:v>
                </c:pt>
                <c:pt idx="6">
                  <c:v>78.49764485820536</c:v>
                </c:pt>
                <c:pt idx="7">
                  <c:v>88.90634504580122</c:v>
                </c:pt>
                <c:pt idx="8">
                  <c:v>99.75264824428697</c:v>
                </c:pt>
                <c:pt idx="9">
                  <c:v>108.50470846208529</c:v>
                </c:pt>
                <c:pt idx="10">
                  <c:v>119.62190876255053</c:v>
                </c:pt>
              </c:numCache>
            </c:numRef>
          </c:yVal>
          <c:smooth val="0"/>
        </c:ser>
        <c:axId val="44636715"/>
        <c:axId val="6618611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114.49997870304128</c:v>
                </c:pt>
                <c:pt idx="1">
                  <c:v>108.5345936111741</c:v>
                </c:pt>
                <c:pt idx="2">
                  <c:v>100.1509475931765</c:v>
                </c:pt>
                <c:pt idx="3">
                  <c:v>83.77302750443002</c:v>
                </c:pt>
                <c:pt idx="4">
                  <c:v>72.47580529591401</c:v>
                </c:pt>
                <c:pt idx="5">
                  <c:v>58.50700491061087</c:v>
                </c:pt>
                <c:pt idx="6">
                  <c:v>43.61465771288422</c:v>
                </c:pt>
                <c:pt idx="7">
                  <c:v>29.61481452958369</c:v>
                </c:pt>
                <c:pt idx="8">
                  <c:v>17.6534106667594</c:v>
                </c:pt>
                <c:pt idx="9">
                  <c:v>8.465023809270418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64.96093909770079</c:v>
                </c:pt>
                <c:pt idx="1">
                  <c:v>181.67724718040228</c:v>
                </c:pt>
                <c:pt idx="2">
                  <c:v>295.97881108545033</c:v>
                </c:pt>
                <c:pt idx="3">
                  <c:v>428.47055649458144</c:v>
                </c:pt>
                <c:pt idx="4">
                  <c:v>473.6632246471474</c:v>
                </c:pt>
                <c:pt idx="5">
                  <c:v>464.7823646862071</c:v>
                </c:pt>
                <c:pt idx="6">
                  <c:v>401.7787770364686</c:v>
                </c:pt>
                <c:pt idx="7">
                  <c:v>308.9866180283835</c:v>
                </c:pt>
                <c:pt idx="8">
                  <c:v>206.65739731317552</c:v>
                </c:pt>
                <c:pt idx="9">
                  <c:v>107.78905525324572</c:v>
                </c:pt>
                <c:pt idx="10">
                  <c:v>0</c:v>
                </c:pt>
              </c:numCache>
            </c:numRef>
          </c:yVal>
          <c:smooth val="0"/>
        </c:ser>
        <c:axId val="58804133"/>
        <c:axId val="59475150"/>
      </c:scatterChart>
      <c:valAx>
        <c:axId val="44636715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6186116"/>
        <c:crosses val="autoZero"/>
        <c:crossBetween val="midCat"/>
        <c:dispUnits/>
        <c:majorUnit val="10"/>
      </c:valAx>
      <c:valAx>
        <c:axId val="66186116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4636715"/>
        <c:crosses val="autoZero"/>
        <c:crossBetween val="midCat"/>
        <c:dispUnits/>
      </c:valAx>
      <c:valAx>
        <c:axId val="58804133"/>
        <c:scaling>
          <c:orientation val="minMax"/>
        </c:scaling>
        <c:axPos val="b"/>
        <c:delete val="1"/>
        <c:majorTickMark val="in"/>
        <c:minorTickMark val="none"/>
        <c:tickLblPos val="nextTo"/>
        <c:crossAx val="59475150"/>
        <c:crosses val="max"/>
        <c:crossBetween val="midCat"/>
        <c:dispUnits/>
      </c:valAx>
      <c:valAx>
        <c:axId val="59475150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8804133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65514303"/>
        <c:axId val="52757816"/>
      </c:scatterChart>
      <c:valAx>
        <c:axId val="65514303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2757816"/>
        <c:crosses val="autoZero"/>
        <c:crossBetween val="midCat"/>
        <c:dispUnits/>
      </c:valAx>
      <c:valAx>
        <c:axId val="52757816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55143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54.04398994783548</c:v>
                </c:pt>
                <c:pt idx="1">
                  <c:v>51.22832818447417</c:v>
                </c:pt>
                <c:pt idx="2">
                  <c:v>47.271247263979305</c:v>
                </c:pt>
                <c:pt idx="3">
                  <c:v>39.54086898209097</c:v>
                </c:pt>
                <c:pt idx="4">
                  <c:v>34.208580099671416</c:v>
                </c:pt>
                <c:pt idx="5">
                  <c:v>27.61530631780833</c:v>
                </c:pt>
                <c:pt idx="6">
                  <c:v>20.58611844048135</c:v>
                </c:pt>
                <c:pt idx="7">
                  <c:v>13.9781924579635</c:v>
                </c:pt>
                <c:pt idx="8">
                  <c:v>8.332409834710436</c:v>
                </c:pt>
                <c:pt idx="9">
                  <c:v>3.9954912379756373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122.79557250343309</c:v>
                </c:pt>
                <c:pt idx="1">
                  <c:v>362.29986801120674</c:v>
                </c:pt>
                <c:pt idx="2">
                  <c:v>639.6484886655126</c:v>
                </c:pt>
                <c:pt idx="3">
                  <c:v>1107.012671943665</c:v>
                </c:pt>
                <c:pt idx="4">
                  <c:v>1414.5308944630387</c:v>
                </c:pt>
                <c:pt idx="5">
                  <c:v>1719.402660678459</c:v>
                </c:pt>
                <c:pt idx="6">
                  <c:v>1993.840179398416</c:v>
                </c:pt>
                <c:pt idx="7">
                  <c:v>2258.2211641633507</c:v>
                </c:pt>
                <c:pt idx="8">
                  <c:v>2533.717265404889</c:v>
                </c:pt>
                <c:pt idx="9">
                  <c:v>2756.0195949369663</c:v>
                </c:pt>
                <c:pt idx="10">
                  <c:v>3038.3964825687835</c:v>
                </c:pt>
              </c:numCache>
            </c:numRef>
          </c:yVal>
          <c:smooth val="0"/>
        </c:ser>
        <c:axId val="5058297"/>
        <c:axId val="4552467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54.04398994783548</c:v>
                </c:pt>
                <c:pt idx="1">
                  <c:v>51.22832818447417</c:v>
                </c:pt>
                <c:pt idx="2">
                  <c:v>47.271247263979305</c:v>
                </c:pt>
                <c:pt idx="3">
                  <c:v>39.54086898209097</c:v>
                </c:pt>
                <c:pt idx="4">
                  <c:v>34.208580099671416</c:v>
                </c:pt>
                <c:pt idx="5">
                  <c:v>27.61530631780833</c:v>
                </c:pt>
                <c:pt idx="6">
                  <c:v>20.58611844048135</c:v>
                </c:pt>
                <c:pt idx="7">
                  <c:v>13.9781924579635</c:v>
                </c:pt>
                <c:pt idx="8">
                  <c:v>8.332409834710436</c:v>
                </c:pt>
                <c:pt idx="9">
                  <c:v>3.9954912379756373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64.96093909770079</c:v>
                </c:pt>
                <c:pt idx="1">
                  <c:v>181.67724718040228</c:v>
                </c:pt>
                <c:pt idx="2">
                  <c:v>295.97881108545033</c:v>
                </c:pt>
                <c:pt idx="3">
                  <c:v>428.47055649458144</c:v>
                </c:pt>
                <c:pt idx="4">
                  <c:v>473.6632246471474</c:v>
                </c:pt>
                <c:pt idx="5">
                  <c:v>464.7823646862071</c:v>
                </c:pt>
                <c:pt idx="6">
                  <c:v>401.7787770364686</c:v>
                </c:pt>
                <c:pt idx="7">
                  <c:v>308.9866180283835</c:v>
                </c:pt>
                <c:pt idx="8">
                  <c:v>206.65739731317552</c:v>
                </c:pt>
                <c:pt idx="9">
                  <c:v>107.78905525324572</c:v>
                </c:pt>
                <c:pt idx="10">
                  <c:v>0</c:v>
                </c:pt>
              </c:numCache>
            </c:numRef>
          </c:yVal>
          <c:smooth val="0"/>
        </c:ser>
        <c:axId val="7068883"/>
        <c:axId val="63619948"/>
      </c:scatterChart>
      <c:valAx>
        <c:axId val="5058297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5524674"/>
        <c:crosses val="autoZero"/>
        <c:crossBetween val="midCat"/>
        <c:dispUnits/>
        <c:majorUnit val="5"/>
      </c:valAx>
      <c:valAx>
        <c:axId val="45524674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058297"/>
        <c:crosses val="autoZero"/>
        <c:crossBetween val="midCat"/>
        <c:dispUnits/>
      </c:valAx>
      <c:valAx>
        <c:axId val="7068883"/>
        <c:scaling>
          <c:orientation val="minMax"/>
        </c:scaling>
        <c:axPos val="b"/>
        <c:delete val="1"/>
        <c:majorTickMark val="in"/>
        <c:minorTickMark val="none"/>
        <c:tickLblPos val="nextTo"/>
        <c:crossAx val="63619948"/>
        <c:crosses val="max"/>
        <c:crossBetween val="midCat"/>
        <c:dispUnits/>
      </c:valAx>
      <c:valAx>
        <c:axId val="63619948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7068883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2876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483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C8" sqref="C8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4"/>
      <c r="B2" s="164"/>
      <c r="C2" s="164"/>
      <c r="D2" s="95"/>
      <c r="E2" s="95"/>
      <c r="F2" s="95"/>
      <c r="G2" s="96"/>
      <c r="H2" s="165"/>
      <c r="I2" s="165"/>
      <c r="J2" s="165"/>
      <c r="K2" s="165"/>
      <c r="L2" s="165"/>
      <c r="M2" s="165"/>
      <c r="N2" s="14"/>
    </row>
    <row r="3" spans="1:14" ht="24.75">
      <c r="A3" s="164" t="s">
        <v>100</v>
      </c>
      <c r="B3" s="164"/>
      <c r="C3" s="164"/>
      <c r="D3" s="97"/>
      <c r="E3" s="97"/>
      <c r="F3" s="97"/>
      <c r="G3" s="98"/>
      <c r="H3" s="166"/>
      <c r="I3" s="166"/>
      <c r="J3" s="166"/>
      <c r="K3" s="166"/>
      <c r="L3" s="166"/>
      <c r="M3" s="166"/>
      <c r="N3" s="14"/>
    </row>
    <row r="4" spans="1:14" ht="24.75">
      <c r="A4" s="170" t="s">
        <v>101</v>
      </c>
      <c r="B4" s="170"/>
      <c r="C4" s="170"/>
      <c r="D4" s="99"/>
      <c r="E4" s="100"/>
      <c r="F4" s="100"/>
      <c r="G4" s="100"/>
      <c r="H4" s="5"/>
      <c r="I4" s="5"/>
      <c r="J4" s="171" t="s">
        <v>113</v>
      </c>
      <c r="K4" s="171"/>
      <c r="L4" s="172"/>
      <c r="M4" s="101"/>
      <c r="N4" s="17"/>
    </row>
    <row r="5" spans="1:14" ht="24.75">
      <c r="A5" s="5"/>
      <c r="B5" s="96"/>
      <c r="C5" s="96"/>
      <c r="D5" s="96"/>
      <c r="E5" s="96"/>
      <c r="F5" s="96"/>
      <c r="G5" s="102"/>
      <c r="H5" s="103"/>
      <c r="I5" s="103"/>
      <c r="J5" s="173" t="s">
        <v>114</v>
      </c>
      <c r="K5" s="103"/>
      <c r="L5" s="103"/>
      <c r="M5" s="101"/>
      <c r="N5" s="17"/>
    </row>
    <row r="6" spans="1:14" ht="24.75">
      <c r="A6" s="97"/>
      <c r="B6" s="104"/>
      <c r="C6" s="105"/>
      <c r="D6" s="105"/>
      <c r="E6" s="99"/>
      <c r="F6" s="99"/>
      <c r="G6" s="106"/>
      <c r="H6" s="106"/>
      <c r="I6" s="106"/>
      <c r="J6" s="173" t="s">
        <v>115</v>
      </c>
      <c r="K6" s="174"/>
      <c r="L6" s="106"/>
      <c r="M6" s="101"/>
      <c r="N6" s="17"/>
    </row>
    <row r="7" spans="1:14" ht="24.75">
      <c r="A7" s="107" t="s">
        <v>102</v>
      </c>
      <c r="B7" s="108">
        <v>220</v>
      </c>
      <c r="C7" s="105"/>
      <c r="D7" s="105"/>
      <c r="E7" s="99"/>
      <c r="F7" s="99"/>
      <c r="G7" s="106"/>
      <c r="H7" s="106"/>
      <c r="I7" s="106"/>
      <c r="J7" s="173" t="s">
        <v>116</v>
      </c>
      <c r="K7" s="174"/>
      <c r="L7" s="106"/>
      <c r="M7" s="101"/>
      <c r="N7" s="17"/>
    </row>
    <row r="8" spans="1:14" ht="20.25">
      <c r="A8" s="97"/>
      <c r="B8" s="104"/>
      <c r="C8" s="105"/>
      <c r="D8" s="105"/>
      <c r="E8" s="99"/>
      <c r="F8" s="99"/>
      <c r="G8" s="106"/>
      <c r="H8" s="106"/>
      <c r="I8" s="106"/>
      <c r="J8" s="106"/>
      <c r="K8" s="106"/>
      <c r="L8" s="106"/>
      <c r="M8" s="101"/>
      <c r="N8" s="17"/>
    </row>
    <row r="9" spans="1:14" ht="15.75">
      <c r="A9" s="104"/>
      <c r="B9" s="104"/>
      <c r="C9" s="105"/>
      <c r="D9" s="105"/>
      <c r="E9" s="99"/>
      <c r="F9" s="99"/>
      <c r="G9" s="106"/>
      <c r="H9" s="106"/>
      <c r="I9" s="106"/>
      <c r="J9" s="106"/>
      <c r="K9" s="106"/>
      <c r="L9" s="106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4.64</v>
      </c>
      <c r="C26" s="126">
        <v>1302.7</v>
      </c>
      <c r="D26" s="127">
        <v>6.18</v>
      </c>
      <c r="E26" s="128">
        <v>22171</v>
      </c>
      <c r="F26" s="84">
        <v>4.834471358402878</v>
      </c>
      <c r="G26" s="84">
        <v>114.49997870304128</v>
      </c>
      <c r="H26" s="85">
        <v>1343.6285398127602</v>
      </c>
      <c r="I26" s="86">
        <v>64.96093909770079</v>
      </c>
      <c r="J26" s="87">
        <v>0.08707900683337907</v>
      </c>
      <c r="K26" s="86">
        <v>4.8347394516309805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13.69</v>
      </c>
      <c r="C27" s="126">
        <v>1308</v>
      </c>
      <c r="D27" s="127">
        <v>6.2</v>
      </c>
      <c r="E27" s="128">
        <v>22117</v>
      </c>
      <c r="F27" s="84">
        <v>14.263774331149872</v>
      </c>
      <c r="G27" s="84">
        <v>108.5345936111741</v>
      </c>
      <c r="H27" s="85">
        <v>1349.095056478921</v>
      </c>
      <c r="I27" s="86">
        <v>181.67724718040228</v>
      </c>
      <c r="J27" s="87">
        <v>0.2435351838879387</v>
      </c>
      <c r="K27" s="86">
        <v>13.466600912064116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24.17</v>
      </c>
      <c r="C28" s="126">
        <v>1312</v>
      </c>
      <c r="D28" s="127">
        <v>6.22</v>
      </c>
      <c r="E28" s="128">
        <v>22083</v>
      </c>
      <c r="F28" s="84">
        <v>25.18301136478396</v>
      </c>
      <c r="G28" s="84">
        <v>100.1509475931765</v>
      </c>
      <c r="H28" s="85">
        <v>1353.220729434514</v>
      </c>
      <c r="I28" s="86">
        <v>295.97881108545033</v>
      </c>
      <c r="J28" s="87">
        <v>0.3967544384523463</v>
      </c>
      <c r="K28" s="86">
        <v>21.872175370025143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41.83</v>
      </c>
      <c r="C29" s="126">
        <v>1310.7</v>
      </c>
      <c r="D29" s="127">
        <v>6.19</v>
      </c>
      <c r="E29" s="128">
        <v>22121</v>
      </c>
      <c r="F29" s="84">
        <v>43.58317606077422</v>
      </c>
      <c r="G29" s="84">
        <v>83.77302750443002</v>
      </c>
      <c r="H29" s="85">
        <v>1351.8798857239462</v>
      </c>
      <c r="I29" s="86">
        <v>428.47055649458144</v>
      </c>
      <c r="J29" s="87">
        <v>0.5743573143359001</v>
      </c>
      <c r="K29" s="86">
        <v>31.69442500175456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53.45</v>
      </c>
      <c r="C30" s="126">
        <v>1298.8</v>
      </c>
      <c r="D30" s="127">
        <v>6.16</v>
      </c>
      <c r="E30" s="128">
        <v>22146</v>
      </c>
      <c r="F30" s="84">
        <v>55.69019269539523</v>
      </c>
      <c r="G30" s="84">
        <v>72.47580529591401</v>
      </c>
      <c r="H30" s="85">
        <v>1339.606008681057</v>
      </c>
      <c r="I30" s="86">
        <v>473.6632246471474</v>
      </c>
      <c r="J30" s="87">
        <v>0.6349372984546212</v>
      </c>
      <c r="K30" s="86">
        <v>35.358398034770275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64.97</v>
      </c>
      <c r="C31" s="126">
        <v>1267.5</v>
      </c>
      <c r="D31" s="127">
        <v>6.01</v>
      </c>
      <c r="E31" s="128">
        <v>22457</v>
      </c>
      <c r="F31" s="84">
        <v>67.6930181369472</v>
      </c>
      <c r="G31" s="84">
        <v>58.50700491061087</v>
      </c>
      <c r="H31" s="85">
        <v>1307.3226178035416</v>
      </c>
      <c r="I31" s="86">
        <v>464.7823646862071</v>
      </c>
      <c r="J31" s="87">
        <v>0.6230326604372749</v>
      </c>
      <c r="K31" s="86">
        <v>35.55223158818265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75.34</v>
      </c>
      <c r="C32" s="126">
        <v>1213.4</v>
      </c>
      <c r="D32" s="127">
        <v>5.71</v>
      </c>
      <c r="E32" s="128">
        <v>23161</v>
      </c>
      <c r="F32" s="84">
        <v>78.49764485820536</v>
      </c>
      <c r="G32" s="84">
        <v>43.61465771288422</v>
      </c>
      <c r="H32" s="85">
        <v>1251.522891079146</v>
      </c>
      <c r="I32" s="86">
        <v>401.7787770364686</v>
      </c>
      <c r="J32" s="87">
        <v>0.5385774491105477</v>
      </c>
      <c r="K32" s="86">
        <v>32.10319043305939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85.33</v>
      </c>
      <c r="C33" s="126">
        <v>1135.9</v>
      </c>
      <c r="D33" s="127">
        <v>5.3</v>
      </c>
      <c r="E33" s="128">
        <v>24190</v>
      </c>
      <c r="F33" s="84">
        <v>88.90634504580122</v>
      </c>
      <c r="G33" s="84">
        <v>29.61481452958369</v>
      </c>
      <c r="H33" s="85">
        <v>1171.5879775645308</v>
      </c>
      <c r="I33" s="86">
        <v>308.9866180283835</v>
      </c>
      <c r="J33" s="87">
        <v>0.4141911769817473</v>
      </c>
      <c r="K33" s="86">
        <v>26.373317577967768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95.74</v>
      </c>
      <c r="C34" s="126">
        <v>1050.8</v>
      </c>
      <c r="D34" s="127">
        <v>4.84</v>
      </c>
      <c r="E34" s="128">
        <v>25460</v>
      </c>
      <c r="F34" s="84">
        <v>99.75264824428697</v>
      </c>
      <c r="G34" s="84">
        <v>17.6534106667594</v>
      </c>
      <c r="H34" s="85">
        <v>1083.814285434289</v>
      </c>
      <c r="I34" s="86">
        <v>206.65739731317552</v>
      </c>
      <c r="J34" s="87">
        <v>0.277020639829994</v>
      </c>
      <c r="K34" s="86">
        <v>19.067602271948925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104.14</v>
      </c>
      <c r="C35" s="126">
        <v>976.7</v>
      </c>
      <c r="D35" s="127">
        <v>4.45</v>
      </c>
      <c r="E35" s="128">
        <v>26741</v>
      </c>
      <c r="F35" s="84">
        <v>108.50470846208529</v>
      </c>
      <c r="G35" s="84">
        <v>8.465023809270418</v>
      </c>
      <c r="H35" s="85">
        <v>1007.3861939319282</v>
      </c>
      <c r="I35" s="86">
        <v>107.78905525324572</v>
      </c>
      <c r="J35" s="87">
        <v>0.14448935020542322</v>
      </c>
      <c r="K35" s="86">
        <v>10.699874179586912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114.81</v>
      </c>
      <c r="C36" s="126">
        <v>904.3</v>
      </c>
      <c r="D36" s="127">
        <v>4.09</v>
      </c>
      <c r="E36" s="128">
        <v>27935</v>
      </c>
      <c r="F36" s="84">
        <v>119.62190876255053</v>
      </c>
      <c r="G36" s="84">
        <v>0</v>
      </c>
      <c r="H36" s="85">
        <v>932.7115134356943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471.01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0.595992780190636</v>
      </c>
      <c r="BD41" s="5">
        <f aca="true" t="shared" si="0" ref="BD41:BD50">IF(ISERR(($BE$21*0.4912-B26*0.03607)/($BE$21*0.4912)),0,($BE$21*0.4912-B26*0.03607)/($BE$21*0.4912))</f>
        <v>0.9880295677218656</v>
      </c>
      <c r="BF41">
        <f aca="true" t="shared" si="1" ref="BF41:BF50">(I26*63025)/(746*E26)</f>
        <v>0.24753752224408984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0.584707341732437</v>
      </c>
      <c r="BD42" s="5">
        <f t="shared" si="0"/>
        <v>0.9646820651104178</v>
      </c>
      <c r="BF42">
        <f t="shared" si="1"/>
        <v>0.693982229259725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0.5847251460044305</v>
      </c>
      <c r="BD43" s="5">
        <f t="shared" si="0"/>
        <v>0.9376453991029071</v>
      </c>
      <c r="BF43">
        <f t="shared" si="1"/>
        <v>1.1323392873911664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0.5809188006934501</v>
      </c>
      <c r="BD44" s="5">
        <f t="shared" si="0"/>
        <v>0.8920855210788003</v>
      </c>
      <c r="BF44">
        <f t="shared" si="1"/>
        <v>1.6364029535744362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0.5807069135131292</v>
      </c>
      <c r="BD45" s="5">
        <f t="shared" si="0"/>
        <v>0.86210784369261</v>
      </c>
      <c r="BF45">
        <f t="shared" si="1"/>
        <v>1.8069594163777882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0.5787393286230613</v>
      </c>
      <c r="BD46" s="5">
        <f t="shared" si="0"/>
        <v>0.8323881497606898</v>
      </c>
      <c r="BF46">
        <f t="shared" si="1"/>
        <v>1.748525333929699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0.5769177352060496</v>
      </c>
      <c r="BD47" s="5">
        <f t="shared" si="0"/>
        <v>0.8056352655528761</v>
      </c>
      <c r="BF47">
        <f t="shared" si="1"/>
        <v>1.4655603700268671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0.5751377771992072</v>
      </c>
      <c r="BD48" s="5">
        <f t="shared" si="0"/>
        <v>0.7798627184712892</v>
      </c>
      <c r="BF48">
        <f t="shared" si="1"/>
        <v>1.079140096290807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0.575408831102707</v>
      </c>
      <c r="BD49" s="5">
        <f t="shared" si="0"/>
        <v>0.7530066408817676</v>
      </c>
      <c r="BF49">
        <f t="shared" si="1"/>
        <v>0.6857512107339109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0.5952507454410617</v>
      </c>
      <c r="BD50" s="5">
        <f t="shared" si="0"/>
        <v>0.7313360307230757</v>
      </c>
      <c r="BF50">
        <f t="shared" si="1"/>
        <v>0.34054228700111433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1" t="s">
        <v>98</v>
      </c>
      <c r="B55" s="152"/>
      <c r="C55" s="152"/>
      <c r="D55" s="152"/>
      <c r="E55" s="152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117.85599999999998</v>
      </c>
      <c r="C58" s="143">
        <f>AIRFLOW!C26</f>
        <v>1302.7</v>
      </c>
      <c r="D58" s="144">
        <f>AIRFLOW!D26</f>
        <v>6.18</v>
      </c>
      <c r="E58" s="145">
        <f>AIRFLOW!E26</f>
        <v>22171</v>
      </c>
      <c r="F58" s="74">
        <f>25.4*AIRFLOW!F26</f>
        <v>122.79557250343309</v>
      </c>
      <c r="G58" s="75">
        <f>AIRFLOW!G26*0.472</f>
        <v>54.04398994783548</v>
      </c>
      <c r="H58" s="74">
        <f>AIRFLOW!H26</f>
        <v>1343.6285398127602</v>
      </c>
      <c r="I58" s="75">
        <f>AIRFLOW!I26</f>
        <v>64.96093909770079</v>
      </c>
      <c r="J58" s="76">
        <f>AIRFLOW!J26</f>
        <v>0.08707900683337907</v>
      </c>
      <c r="K58" s="77">
        <f>AIRFLOW!K26</f>
        <v>4.8347394516309805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347.72599999999994</v>
      </c>
      <c r="C59" s="143">
        <f>AIRFLOW!C27</f>
        <v>1308</v>
      </c>
      <c r="D59" s="144">
        <f>AIRFLOW!D27</f>
        <v>6.2</v>
      </c>
      <c r="E59" s="145">
        <f>AIRFLOW!E27</f>
        <v>22117</v>
      </c>
      <c r="F59" s="74">
        <f>25.4*AIRFLOW!F27</f>
        <v>362.29986801120674</v>
      </c>
      <c r="G59" s="75">
        <f>AIRFLOW!G27*0.472</f>
        <v>51.22832818447417</v>
      </c>
      <c r="H59" s="74">
        <f>AIRFLOW!H27</f>
        <v>1349.095056478921</v>
      </c>
      <c r="I59" s="75">
        <f>AIRFLOW!I27</f>
        <v>181.67724718040228</v>
      </c>
      <c r="J59" s="76">
        <f>AIRFLOW!J27</f>
        <v>0.2435351838879387</v>
      </c>
      <c r="K59" s="77">
        <f>AIRFLOW!K27</f>
        <v>13.466600912064116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613.918</v>
      </c>
      <c r="C60" s="143">
        <f>AIRFLOW!C28</f>
        <v>1312</v>
      </c>
      <c r="D60" s="144">
        <f>AIRFLOW!D28</f>
        <v>6.22</v>
      </c>
      <c r="E60" s="145">
        <f>AIRFLOW!E28</f>
        <v>22083</v>
      </c>
      <c r="F60" s="74">
        <f>25.4*AIRFLOW!F28</f>
        <v>639.6484886655126</v>
      </c>
      <c r="G60" s="75">
        <f>AIRFLOW!G28*0.472</f>
        <v>47.271247263979305</v>
      </c>
      <c r="H60" s="74">
        <f>AIRFLOW!H28</f>
        <v>1353.220729434514</v>
      </c>
      <c r="I60" s="75">
        <f>AIRFLOW!I28</f>
        <v>295.97881108545033</v>
      </c>
      <c r="J60" s="76">
        <f>AIRFLOW!J28</f>
        <v>0.3967544384523463</v>
      </c>
      <c r="K60" s="77">
        <f>AIRFLOW!K28</f>
        <v>21.872175370025143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1062.482</v>
      </c>
      <c r="C61" s="143">
        <f>AIRFLOW!C29</f>
        <v>1310.7</v>
      </c>
      <c r="D61" s="144">
        <f>AIRFLOW!D29</f>
        <v>6.19</v>
      </c>
      <c r="E61" s="145">
        <f>AIRFLOW!E29</f>
        <v>22121</v>
      </c>
      <c r="F61" s="74">
        <f>25.4*AIRFLOW!F29</f>
        <v>1107.012671943665</v>
      </c>
      <c r="G61" s="75">
        <f>AIRFLOW!G29*0.472</f>
        <v>39.54086898209097</v>
      </c>
      <c r="H61" s="74">
        <f>AIRFLOW!H29</f>
        <v>1351.8798857239462</v>
      </c>
      <c r="I61" s="75">
        <f>AIRFLOW!I29</f>
        <v>428.47055649458144</v>
      </c>
      <c r="J61" s="76">
        <f>AIRFLOW!J29</f>
        <v>0.5743573143359001</v>
      </c>
      <c r="K61" s="77">
        <f>AIRFLOW!K29</f>
        <v>31.69442500175456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1357.63</v>
      </c>
      <c r="C62" s="143">
        <f>AIRFLOW!C30</f>
        <v>1298.8</v>
      </c>
      <c r="D62" s="144">
        <f>AIRFLOW!D30</f>
        <v>6.16</v>
      </c>
      <c r="E62" s="145">
        <f>AIRFLOW!E30</f>
        <v>22146</v>
      </c>
      <c r="F62" s="74">
        <f>25.4*AIRFLOW!F30</f>
        <v>1414.5308944630387</v>
      </c>
      <c r="G62" s="75">
        <f>AIRFLOW!G30*0.472</f>
        <v>34.208580099671416</v>
      </c>
      <c r="H62" s="74">
        <f>AIRFLOW!H30</f>
        <v>1339.606008681057</v>
      </c>
      <c r="I62" s="75">
        <f>AIRFLOW!I30</f>
        <v>473.6632246471474</v>
      </c>
      <c r="J62" s="76">
        <f>AIRFLOW!J30</f>
        <v>0.6349372984546212</v>
      </c>
      <c r="K62" s="77">
        <f>AIRFLOW!K30</f>
        <v>35.358398034770275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1650.2379999999998</v>
      </c>
      <c r="C63" s="143">
        <f>AIRFLOW!C31</f>
        <v>1267.5</v>
      </c>
      <c r="D63" s="144">
        <f>AIRFLOW!D31</f>
        <v>6.01</v>
      </c>
      <c r="E63" s="145">
        <f>AIRFLOW!E31</f>
        <v>22457</v>
      </c>
      <c r="F63" s="74">
        <f>25.4*AIRFLOW!F31</f>
        <v>1719.402660678459</v>
      </c>
      <c r="G63" s="75">
        <f>AIRFLOW!G31*0.472</f>
        <v>27.61530631780833</v>
      </c>
      <c r="H63" s="74">
        <f>AIRFLOW!H31</f>
        <v>1307.3226178035416</v>
      </c>
      <c r="I63" s="75">
        <f>AIRFLOW!I31</f>
        <v>464.7823646862071</v>
      </c>
      <c r="J63" s="76">
        <f>AIRFLOW!J31</f>
        <v>0.6230326604372749</v>
      </c>
      <c r="K63" s="77">
        <f>AIRFLOW!K31</f>
        <v>35.55223158818265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1913.636</v>
      </c>
      <c r="C64" s="143">
        <f>AIRFLOW!C32</f>
        <v>1213.4</v>
      </c>
      <c r="D64" s="144">
        <f>AIRFLOW!D32</f>
        <v>5.71</v>
      </c>
      <c r="E64" s="145">
        <f>AIRFLOW!E32</f>
        <v>23161</v>
      </c>
      <c r="F64" s="74">
        <f>25.4*AIRFLOW!F32</f>
        <v>1993.840179398416</v>
      </c>
      <c r="G64" s="75">
        <f>AIRFLOW!G32*0.472</f>
        <v>20.58611844048135</v>
      </c>
      <c r="H64" s="74">
        <f>AIRFLOW!H32</f>
        <v>1251.522891079146</v>
      </c>
      <c r="I64" s="75">
        <f>AIRFLOW!I32</f>
        <v>401.7787770364686</v>
      </c>
      <c r="J64" s="76">
        <f>AIRFLOW!J32</f>
        <v>0.5385774491105477</v>
      </c>
      <c r="K64" s="77">
        <f>AIRFLOW!K32</f>
        <v>32.10319043305939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2167.382</v>
      </c>
      <c r="C65" s="143">
        <f>AIRFLOW!C33</f>
        <v>1135.9</v>
      </c>
      <c r="D65" s="144">
        <f>AIRFLOW!D33</f>
        <v>5.3</v>
      </c>
      <c r="E65" s="145">
        <f>AIRFLOW!E33</f>
        <v>24190</v>
      </c>
      <c r="F65" s="74">
        <f>25.4*AIRFLOW!F33</f>
        <v>2258.2211641633507</v>
      </c>
      <c r="G65" s="75">
        <f>AIRFLOW!G33*0.472</f>
        <v>13.9781924579635</v>
      </c>
      <c r="H65" s="74">
        <f>AIRFLOW!H33</f>
        <v>1171.5879775645308</v>
      </c>
      <c r="I65" s="75">
        <f>AIRFLOW!I33</f>
        <v>308.9866180283835</v>
      </c>
      <c r="J65" s="76">
        <f>AIRFLOW!J33</f>
        <v>0.4141911769817473</v>
      </c>
      <c r="K65" s="77">
        <f>AIRFLOW!K33</f>
        <v>26.373317577967768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2431.796</v>
      </c>
      <c r="C66" s="143">
        <f>AIRFLOW!C34</f>
        <v>1050.8</v>
      </c>
      <c r="D66" s="144">
        <f>AIRFLOW!D34</f>
        <v>4.84</v>
      </c>
      <c r="E66" s="145">
        <f>AIRFLOW!E34</f>
        <v>25460</v>
      </c>
      <c r="F66" s="74">
        <f>25.4*AIRFLOW!F34</f>
        <v>2533.717265404889</v>
      </c>
      <c r="G66" s="75">
        <f>AIRFLOW!G34*0.472</f>
        <v>8.332409834710436</v>
      </c>
      <c r="H66" s="74">
        <f>AIRFLOW!H34</f>
        <v>1083.814285434289</v>
      </c>
      <c r="I66" s="75">
        <f>AIRFLOW!I34</f>
        <v>206.65739731317552</v>
      </c>
      <c r="J66" s="76">
        <f>AIRFLOW!J34</f>
        <v>0.277020639829994</v>
      </c>
      <c r="K66" s="77">
        <f>AIRFLOW!K34</f>
        <v>19.067602271948925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2645.156</v>
      </c>
      <c r="C67" s="143">
        <f>AIRFLOW!C35</f>
        <v>976.7</v>
      </c>
      <c r="D67" s="144">
        <f>AIRFLOW!D35</f>
        <v>4.45</v>
      </c>
      <c r="E67" s="145">
        <f>AIRFLOW!E35</f>
        <v>26741</v>
      </c>
      <c r="F67" s="74">
        <f>25.4*AIRFLOW!F35</f>
        <v>2756.0195949369663</v>
      </c>
      <c r="G67" s="75">
        <f>AIRFLOW!G35*0.472</f>
        <v>3.9954912379756373</v>
      </c>
      <c r="H67" s="74">
        <f>AIRFLOW!H35</f>
        <v>1007.3861939319282</v>
      </c>
      <c r="I67" s="75">
        <f>AIRFLOW!I35</f>
        <v>107.78905525324572</v>
      </c>
      <c r="J67" s="76">
        <f>AIRFLOW!J35</f>
        <v>0.14448935020542322</v>
      </c>
      <c r="K67" s="77">
        <f>AIRFLOW!K35</f>
        <v>10.699874179586912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2916.174</v>
      </c>
      <c r="C68" s="143">
        <f>AIRFLOW!C36</f>
        <v>904.3</v>
      </c>
      <c r="D68" s="144">
        <f>AIRFLOW!D36</f>
        <v>4.09</v>
      </c>
      <c r="E68" s="145">
        <f>AIRFLOW!E36</f>
        <v>27935</v>
      </c>
      <c r="F68" s="74">
        <f>25.4*AIRFLOW!F36</f>
        <v>3038.3964825687835</v>
      </c>
      <c r="G68" s="75">
        <f>AIRFLOW!G36*0.472</f>
        <v>0</v>
      </c>
      <c r="H68" s="74">
        <f>AIRFLOW!H36</f>
        <v>932.7115134356943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471.01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68"/>
      <c r="B71" s="168"/>
      <c r="C71" s="168"/>
      <c r="D71" s="168"/>
      <c r="E71" s="169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1.1556797532541505</v>
      </c>
      <c r="C74" s="143">
        <f>AIRFLOW!C26</f>
        <v>1302.7</v>
      </c>
      <c r="D74" s="144">
        <f>AIRFLOW!D26</f>
        <v>6.18</v>
      </c>
      <c r="E74" s="148">
        <f>AIRFLOW!E26</f>
        <v>22171</v>
      </c>
      <c r="F74" s="80">
        <f>AIRFLOW!F26*(0.07355/0.2952998)</f>
        <v>1.2041165229726931</v>
      </c>
      <c r="G74" s="80">
        <f>AIRFLOW!G26*0.472*(0.001*3600)</f>
        <v>194.55836381220772</v>
      </c>
      <c r="H74" s="79">
        <f>AIRFLOW!H26</f>
        <v>1343.6285398127602</v>
      </c>
      <c r="I74" s="81">
        <f>AIRFLOW!I26</f>
        <v>64.96093909770079</v>
      </c>
      <c r="J74" s="82">
        <f>AIRFLOW!J26</f>
        <v>0.08707900683337907</v>
      </c>
      <c r="K74" s="80">
        <f>AIRFLOW!K26</f>
        <v>4.8347394516309805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3.4097534099244227</v>
      </c>
      <c r="C75" s="143">
        <f>AIRFLOW!C27</f>
        <v>1308</v>
      </c>
      <c r="D75" s="144">
        <f>AIRFLOW!D27</f>
        <v>6.2</v>
      </c>
      <c r="E75" s="148">
        <f>AIRFLOW!E27</f>
        <v>22117</v>
      </c>
      <c r="F75" s="80">
        <f>AIRFLOW!F27*(0.07355/0.2952998)</f>
        <v>3.552662758512106</v>
      </c>
      <c r="G75" s="80">
        <f>AIRFLOW!G27*0.472*(0.001*3600)</f>
        <v>184.42198146410703</v>
      </c>
      <c r="H75" s="79">
        <f>AIRFLOW!H27</f>
        <v>1349.095056478921</v>
      </c>
      <c r="I75" s="81">
        <f>AIRFLOW!I27</f>
        <v>181.67724718040228</v>
      </c>
      <c r="J75" s="82">
        <f>AIRFLOW!J27</f>
        <v>0.2435351838879387</v>
      </c>
      <c r="K75" s="80">
        <f>AIRFLOW!K27</f>
        <v>13.466600912064116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6.019995611239833</v>
      </c>
      <c r="C76" s="143">
        <f>AIRFLOW!C28</f>
        <v>1312</v>
      </c>
      <c r="D76" s="144">
        <f>AIRFLOW!D28</f>
        <v>6.22</v>
      </c>
      <c r="E76" s="148">
        <f>AIRFLOW!E28</f>
        <v>22083</v>
      </c>
      <c r="F76" s="80">
        <f>AIRFLOW!F28*(0.07355/0.2952998)</f>
        <v>6.272305250053879</v>
      </c>
      <c r="G76" s="80">
        <f>AIRFLOW!G28*0.472*(0.001*3600)</f>
        <v>170.1764901503255</v>
      </c>
      <c r="H76" s="79">
        <f>AIRFLOW!H28</f>
        <v>1353.220729434514</v>
      </c>
      <c r="I76" s="81">
        <f>AIRFLOW!I28</f>
        <v>295.97881108545033</v>
      </c>
      <c r="J76" s="82">
        <f>AIRFLOW!J28</f>
        <v>0.3967544384523463</v>
      </c>
      <c r="K76" s="80">
        <f>AIRFLOW!K28</f>
        <v>21.872175370025143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10.418552603151102</v>
      </c>
      <c r="C77" s="143">
        <f>AIRFLOW!C29</f>
        <v>1310.7</v>
      </c>
      <c r="D77" s="144">
        <f>AIRFLOW!D29</f>
        <v>6.19</v>
      </c>
      <c r="E77" s="148">
        <f>AIRFLOW!E29</f>
        <v>22121</v>
      </c>
      <c r="F77" s="80">
        <f>AIRFLOW!F29*(0.07355/0.2952998)</f>
        <v>10.855214257747361</v>
      </c>
      <c r="G77" s="80">
        <f>AIRFLOW!G29*0.472*(0.001*3600)</f>
        <v>142.3471283355275</v>
      </c>
      <c r="H77" s="79">
        <f>AIRFLOW!H29</f>
        <v>1351.8798857239462</v>
      </c>
      <c r="I77" s="81">
        <f>AIRFLOW!I29</f>
        <v>428.47055649458144</v>
      </c>
      <c r="J77" s="82">
        <f>AIRFLOW!J29</f>
        <v>0.5743573143359001</v>
      </c>
      <c r="K77" s="80">
        <f>AIRFLOW!K29</f>
        <v>31.69442500175456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13.312733364533266</v>
      </c>
      <c r="C78" s="143">
        <f>AIRFLOW!C30</f>
        <v>1298.8</v>
      </c>
      <c r="D78" s="144">
        <f>AIRFLOW!D30</f>
        <v>6.16</v>
      </c>
      <c r="E78" s="148">
        <f>AIRFLOW!E30</f>
        <v>22146</v>
      </c>
      <c r="F78" s="80">
        <f>AIRFLOW!F30*(0.07355/0.2952998)</f>
        <v>13.870695722605703</v>
      </c>
      <c r="G78" s="80">
        <f>AIRFLOW!G30*0.472*(0.001*3600)</f>
        <v>123.1508883588171</v>
      </c>
      <c r="H78" s="79">
        <f>AIRFLOW!H30</f>
        <v>1339.606008681057</v>
      </c>
      <c r="I78" s="81">
        <f>AIRFLOW!I30</f>
        <v>473.6632246471474</v>
      </c>
      <c r="J78" s="82">
        <f>AIRFLOW!J30</f>
        <v>0.6349372984546212</v>
      </c>
      <c r="K78" s="80">
        <f>AIRFLOW!K30</f>
        <v>35.358398034770275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16.182007234681503</v>
      </c>
      <c r="C79" s="143">
        <f>AIRFLOW!C31</f>
        <v>1267.5</v>
      </c>
      <c r="D79" s="144">
        <f>AIRFLOW!D31</f>
        <v>6.01</v>
      </c>
      <c r="E79" s="148">
        <f>AIRFLOW!E31</f>
        <v>22457</v>
      </c>
      <c r="F79" s="80">
        <f>AIRFLOW!F31*(0.07355/0.2952998)</f>
        <v>16.86022640033101</v>
      </c>
      <c r="G79" s="80">
        <f>AIRFLOW!G31*0.472*(0.001*3600)</f>
        <v>99.41510274410999</v>
      </c>
      <c r="H79" s="79">
        <f>AIRFLOW!H31</f>
        <v>1307.3226178035416</v>
      </c>
      <c r="I79" s="81">
        <f>AIRFLOW!I31</f>
        <v>464.7823646862071</v>
      </c>
      <c r="J79" s="82">
        <f>AIRFLOW!J31</f>
        <v>0.6230326604372749</v>
      </c>
      <c r="K79" s="80">
        <f>AIRFLOW!K31</f>
        <v>35.55223158818265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18.764851855639595</v>
      </c>
      <c r="C80" s="143">
        <f>AIRFLOW!C32</f>
        <v>1213.4</v>
      </c>
      <c r="D80" s="144">
        <f>AIRFLOW!D32</f>
        <v>5.71</v>
      </c>
      <c r="E80" s="148">
        <f>AIRFLOW!E32</f>
        <v>23161</v>
      </c>
      <c r="F80" s="80">
        <f>AIRFLOW!F32*(0.07355/0.2952998)</f>
        <v>19.55132302602645</v>
      </c>
      <c r="G80" s="80">
        <f>AIRFLOW!G32*0.472*(0.001*3600)</f>
        <v>74.11002638573287</v>
      </c>
      <c r="H80" s="79">
        <f>AIRFLOW!H32</f>
        <v>1251.522891079146</v>
      </c>
      <c r="I80" s="81">
        <f>AIRFLOW!I32</f>
        <v>401.7787770364686</v>
      </c>
      <c r="J80" s="82">
        <f>AIRFLOW!J32</f>
        <v>0.5385774491105477</v>
      </c>
      <c r="K80" s="80">
        <f>AIRFLOW!K32</f>
        <v>32.10319043305939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21.253050289908767</v>
      </c>
      <c r="C81" s="143">
        <f>AIRFLOW!C33</f>
        <v>1135.9</v>
      </c>
      <c r="D81" s="144">
        <f>AIRFLOW!D33</f>
        <v>5.3</v>
      </c>
      <c r="E81" s="148">
        <f>AIRFLOW!E33</f>
        <v>24190</v>
      </c>
      <c r="F81" s="80">
        <f>AIRFLOW!F33*(0.07355/0.2952998)</f>
        <v>22.143806660616363</v>
      </c>
      <c r="G81" s="80">
        <f>AIRFLOW!G33*0.472*(0.001*3600)</f>
        <v>50.3214928486686</v>
      </c>
      <c r="H81" s="79">
        <f>AIRFLOW!H33</f>
        <v>1171.5879775645308</v>
      </c>
      <c r="I81" s="81">
        <f>AIRFLOW!I33</f>
        <v>308.9866180283835</v>
      </c>
      <c r="J81" s="82">
        <f>AIRFLOW!J33</f>
        <v>0.4141911769817473</v>
      </c>
      <c r="K81" s="80">
        <f>AIRFLOW!K33</f>
        <v>26.373317577967768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23.845857667360423</v>
      </c>
      <c r="C82" s="143">
        <f>AIRFLOW!C34</f>
        <v>1050.8</v>
      </c>
      <c r="D82" s="144">
        <f>AIRFLOW!D34</f>
        <v>4.84</v>
      </c>
      <c r="E82" s="148">
        <f>AIRFLOW!E34</f>
        <v>25460</v>
      </c>
      <c r="F82" s="80">
        <f>AIRFLOW!F34*(0.07355/0.2952998)</f>
        <v>24.84528360116501</v>
      </c>
      <c r="G82" s="80">
        <f>AIRFLOW!G34*0.472*(0.001*3600)</f>
        <v>29.99667540495757</v>
      </c>
      <c r="H82" s="79">
        <f>AIRFLOW!H34</f>
        <v>1083.814285434289</v>
      </c>
      <c r="I82" s="81">
        <f>AIRFLOW!I34</f>
        <v>206.65739731317552</v>
      </c>
      <c r="J82" s="82">
        <f>AIRFLOW!J34</f>
        <v>0.277020639829994</v>
      </c>
      <c r="K82" s="80">
        <f>AIRFLOW!K34</f>
        <v>19.067602271948925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25.938036531010184</v>
      </c>
      <c r="C83" s="143">
        <f>AIRFLOW!C35</f>
        <v>976.7</v>
      </c>
      <c r="D83" s="144">
        <f>AIRFLOW!D35</f>
        <v>4.45</v>
      </c>
      <c r="E83" s="148">
        <f>AIRFLOW!E35</f>
        <v>26741</v>
      </c>
      <c r="F83" s="80">
        <f>AIRFLOW!F35*(0.07355/0.2952998)</f>
        <v>27.025149720339716</v>
      </c>
      <c r="G83" s="80">
        <f>AIRFLOW!G35*0.472*(0.001*3600)</f>
        <v>14.383768456712295</v>
      </c>
      <c r="H83" s="79">
        <f>AIRFLOW!H35</f>
        <v>1007.3861939319282</v>
      </c>
      <c r="I83" s="81">
        <f>AIRFLOW!I35</f>
        <v>107.78905525324572</v>
      </c>
      <c r="J83" s="82">
        <f>AIRFLOW!J35</f>
        <v>0.14448935020542322</v>
      </c>
      <c r="K83" s="80">
        <f>AIRFLOW!K35</f>
        <v>10.699874179586912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28.595601825670048</v>
      </c>
      <c r="C84" s="143">
        <f>AIRFLOW!C36</f>
        <v>904.3</v>
      </c>
      <c r="D84" s="144">
        <f>AIRFLOW!D36</f>
        <v>4.09</v>
      </c>
      <c r="E84" s="148">
        <f>AIRFLOW!E36</f>
        <v>27935</v>
      </c>
      <c r="F84" s="80">
        <f>AIRFLOW!F36*(0.07355/0.2952998)</f>
        <v>29.794098707434248</v>
      </c>
      <c r="G84" s="80">
        <f>AIRFLOW!G36*0.472*(0.001*3600)</f>
        <v>0</v>
      </c>
      <c r="H84" s="79">
        <f>AIRFLOW!H36</f>
        <v>932.7115134356943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471.01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3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220 volts, corrected to standard atmospheric conditions:  Minimum sealed vacuum = 107.66 in H2O, 2735 mm H2O or 26.81 kPa, Maximum open watts = 1518 watts.</v>
      </c>
      <c r="B87" s="154"/>
      <c r="C87" s="154"/>
      <c r="D87" s="154"/>
      <c r="E87" s="154"/>
      <c r="F87" s="154"/>
      <c r="G87" s="154"/>
      <c r="H87" s="154"/>
      <c r="I87" s="154"/>
      <c r="J87" s="154"/>
      <c r="K87" s="155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56"/>
      <c r="B88" s="157"/>
      <c r="C88" s="157"/>
      <c r="D88" s="157"/>
      <c r="E88" s="157"/>
      <c r="F88" s="157"/>
      <c r="G88" s="157"/>
      <c r="H88" s="157"/>
      <c r="I88" s="157"/>
      <c r="J88" s="157"/>
      <c r="K88" s="158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59"/>
      <c r="B89" s="160"/>
      <c r="C89" s="160"/>
      <c r="D89" s="160"/>
      <c r="E89" s="160"/>
      <c r="F89" s="160"/>
      <c r="G89" s="160"/>
      <c r="H89" s="160"/>
      <c r="I89" s="160"/>
      <c r="J89" s="160"/>
      <c r="K89" s="161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2" t="s">
        <v>105</v>
      </c>
      <c r="B96" s="162"/>
      <c r="C96" s="162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3" t="s">
        <v>106</v>
      </c>
      <c r="B97" s="163"/>
      <c r="C97" s="163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3" t="s">
        <v>107</v>
      </c>
      <c r="B99" s="163"/>
      <c r="C99">
        <f>F36*D96</f>
        <v>107.65971788629548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2734.5568343119053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26.814688836690824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3" t="s">
        <v>110</v>
      </c>
      <c r="B102" s="163"/>
      <c r="C102">
        <f>H74*D97</f>
        <v>1518.300249988419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67">
        <f>IF(ISERR(+$BE$105),"",+$BE$105)</f>
        <v>315.67896416958484</v>
      </c>
      <c r="BC125" s="167"/>
      <c r="BD125" s="167"/>
      <c r="BF125" s="149">
        <f>IF(ISERR(+$BE$111),"",+$BE$111)</f>
        <v>0.9984850090034166</v>
      </c>
      <c r="BG125" s="149"/>
      <c r="BH125" s="149"/>
      <c r="BJ125" s="150">
        <f>IF(ISERR(+$BE$112),"",+$BE$112)</f>
        <v>3.95309016936082</v>
      </c>
      <c r="BK125" s="150"/>
      <c r="BL125" s="150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2010-11-23T18:42:55Z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768863803</vt:i4>
  </property>
  <property fmtid="{D5CDD505-2E9C-101B-9397-08002B2CF9AE}" pid="3" name="_EmailSubject">
    <vt:lpwstr>I need diag and spec's for Q6600-009TMP-01 - 220, 230,240 volt sheets and Q6600-007TMP-01- 120volt sheet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