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95" windowWidth="9630" windowHeight="1710" activeTab="0"/>
  </bookViews>
  <sheets>
    <sheet name="119322-00" sheetId="1" r:id="rId1"/>
  </sheets>
  <definedNames>
    <definedName name="_xlnm.Print_Area" localSheetId="0">'119322-00'!$A$1:$M$134</definedName>
  </definedNames>
  <calcPr calcMode="manual" fullCalcOnLoad="1"/>
</workbook>
</file>

<file path=xl/sharedStrings.xml><?xml version="1.0" encoding="utf-8"?>
<sst xmlns="http://schemas.openxmlformats.org/spreadsheetml/2006/main" count="97" uniqueCount="53">
  <si>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</si>
  <si>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</si>
  <si>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</si>
  <si>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</si>
  <si>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</si>
  <si>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</si>
  <si>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</si>
  <si>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</si>
  <si>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</si>
  <si>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</si>
  <si>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</si>
  <si>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</si>
  <si>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</si>
  <si>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</si>
  <si>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</si>
  <si>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</si>
  <si>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</si>
  <si>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</si>
  <si>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</si>
  <si>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</si>
  <si>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</si>
  <si>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</si>
  <si>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</si>
  <si>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</si>
  <si>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</si>
  <si>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</si>
  <si>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</si>
  <si>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</si>
  <si>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</si>
  <si>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</si>
  <si>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</si>
  <si>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</si>
  <si>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</si>
  <si>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</si>
  <si>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</si>
  <si>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</si>
  <si>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</si>
  <si>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</si>
  <si>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</si>
  <si>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</si>
  <si>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</si>
  <si>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</si>
  <si>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</si>
  <si>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</si>
  <si>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</si>
  <si>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</si>
  <si>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</si>
  <si>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</si>
  <si>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</si>
  <si>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Issued:  November, 2003</t>
  </si>
  <si>
    <t>120 volts</t>
  </si>
  <si>
    <t>7/8"</t>
  </si>
  <si>
    <t>119322-00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</si>
</sst>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517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'119322-00'!$P$34:$P$46</c:f>
            </c:numRef>
          </c:val>
          <c:smooth val="0"/>
        </c:ser>
        <c:marker val="1"/>
        <c:axId val="11245198"/>
        <c:axId val="34097919"/>
      </c:lineChart>
      <c:lineChart>
        <c:grouping val="standard"/>
        <c:varyColors val="0"/>
        <c:ser>
          <c:idx val="0"/>
          <c:order val="1"/>
          <c:tx>
            <c:strRef>
              <c:f>'119322-00'!$L$32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'119322-00'!$Q$34:$Q$46</c:f>
            </c:numRef>
          </c:val>
          <c:smooth val="0"/>
        </c:ser>
        <c:marker val="1"/>
        <c:axId val="38445816"/>
        <c:axId val="10468025"/>
      </c:lineChart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0"/>
        <c:lblOffset val="100"/>
        <c:noMultiLvlLbl val="0"/>
      </c:catAx>
      <c:valAx>
        <c:axId val="3409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At val="1"/>
        <c:crossBetween val="between"/>
        <c:dispUnits/>
      </c:valAx>
      <c:catAx>
        <c:axId val="38445816"/>
        <c:scaling>
          <c:orientation val="minMax"/>
        </c:scaling>
        <c:axPos val="b"/>
        <c:delete val="1"/>
        <c:majorTickMark val="in"/>
        <c:minorTickMark val="none"/>
        <c:tickLblPos val="nextTo"/>
        <c:crossAx val="10468025"/>
        <c:crosses val="autoZero"/>
        <c:auto val="0"/>
        <c:lblOffset val="100"/>
        <c:noMultiLvlLbl val="0"/>
      </c:cat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31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'119322-00'!$P$51:$P$60</c:f>
              <c:numCache>
                <c:ptCount val="10"/>
                <c:pt idx="0">
                  <c:v>2001.5199999999998</c:v>
                </c:pt>
                <c:pt idx="1">
                  <c:v>1840.8649999999998</c:v>
                </c:pt>
                <c:pt idx="2">
                  <c:v>1707.1339999999998</c:v>
                </c:pt>
                <c:pt idx="3">
                  <c:v>1547.368</c:v>
                </c:pt>
                <c:pt idx="4">
                  <c:v>1385.2143999999998</c:v>
                </c:pt>
                <c:pt idx="5">
                  <c:v>1227.6327999999999</c:v>
                </c:pt>
                <c:pt idx="6">
                  <c:v>1018.54</c:v>
                </c:pt>
                <c:pt idx="7">
                  <c:v>677.672</c:v>
                </c:pt>
                <c:pt idx="8">
                  <c:v>334.00999999999993</c:v>
                </c:pt>
                <c:pt idx="9">
                  <c:v>187.43168</c:v>
                </c:pt>
              </c:numCache>
            </c:numRef>
          </c:val>
          <c:smooth val="0"/>
        </c:ser>
        <c:marker val="1"/>
        <c:axId val="27103362"/>
        <c:axId val="42603667"/>
      </c:lineChart>
      <c:lineChart>
        <c:grouping val="standard"/>
        <c:varyColors val="0"/>
        <c:ser>
          <c:idx val="0"/>
          <c:order val="1"/>
          <c:tx>
            <c:strRef>
              <c:f>'119322-00'!$Q$50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'119322-00'!$Q$51:$Q$60</c:f>
              <c:numCache>
                <c:ptCount val="10"/>
                <c:pt idx="0">
                  <c:v>0</c:v>
                </c:pt>
                <c:pt idx="1">
                  <c:v>3.5329199999999994</c:v>
                </c:pt>
                <c:pt idx="2">
                  <c:v>7.6936</c:v>
                </c:pt>
                <c:pt idx="3">
                  <c:v>12.26728</c:v>
                </c:pt>
                <c:pt idx="4">
                  <c:v>17.565952</c:v>
                </c:pt>
                <c:pt idx="5">
                  <c:v>23.289423999999997</c:v>
                </c:pt>
                <c:pt idx="6">
                  <c:v>31.199199999999994</c:v>
                </c:pt>
                <c:pt idx="7">
                  <c:v>43.31308000000001</c:v>
                </c:pt>
                <c:pt idx="8">
                  <c:v>53.71359999999999</c:v>
                </c:pt>
                <c:pt idx="9">
                  <c:v>58.3392</c:v>
                </c:pt>
              </c:numCache>
            </c:numRef>
          </c:val>
          <c:smooth val="0"/>
        </c:ser>
        <c:marker val="1"/>
        <c:axId val="47888684"/>
        <c:axId val="28344973"/>
      </c:lineChart>
      <c:catAx>
        <c:axId val="2710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0"/>
        <c:lblOffset val="100"/>
        <c:noMultiLvlLbl val="0"/>
      </c:catAx>
      <c:valAx>
        <c:axId val="4260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At val="1"/>
        <c:crossBetween val="between"/>
        <c:dispUnits/>
      </c:valAx>
      <c:catAx>
        <c:axId val="47888684"/>
        <c:scaling>
          <c:orientation val="minMax"/>
        </c:scaling>
        <c:axPos val="b"/>
        <c:delete val="1"/>
        <c:majorTickMark val="in"/>
        <c:minorTickMark val="none"/>
        <c:tickLblPos val="nextTo"/>
        <c:crossAx val="28344973"/>
        <c:crosses val="autoZero"/>
        <c:auto val="0"/>
        <c:lblOffset val="100"/>
        <c:noMultiLvlLbl val="0"/>
      </c:catAx>
      <c:valAx>
        <c:axId val="283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0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3.wmf" /><Relationship Id="rId5" Type="http://schemas.openxmlformats.org/officeDocument/2006/relationships/image" Target="../media/image1.wmf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3</xdr:col>
      <xdr:colOff>104775</xdr:colOff>
      <xdr:row>29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0" y="3619500"/>
          <a:ext cx="216217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 
  of working air from motor 
  ventilating air.
- Designed to handle clean, dry, 
  filtered air only.
</a:t>
          </a:r>
        </a:p>
      </xdr:txBody>
    </xdr:sp>
    <xdr:clientData/>
  </xdr:twoCellAnchor>
  <xdr:twoCellAnchor>
    <xdr:from>
      <xdr:col>9</xdr:col>
      <xdr:colOff>247650</xdr:colOff>
      <xdr:row>3</xdr:row>
      <xdr:rowOff>114300</xdr:rowOff>
    </xdr:from>
    <xdr:to>
      <xdr:col>10</xdr:col>
      <xdr:colOff>476250</xdr:colOff>
      <xdr:row>5</xdr:row>
      <xdr:rowOff>123825</xdr:rowOff>
    </xdr:to>
    <xdr:sp>
      <xdr:nvSpPr>
        <xdr:cNvPr id="4" name="Text 27"/>
        <xdr:cNvSpPr txBox="1">
          <a:spLocks noChangeArrowheads="1"/>
        </xdr:cNvSpPr>
      </xdr:nvSpPr>
      <xdr:spPr>
        <a:xfrm>
          <a:off x="5695950" y="60007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419100</xdr:colOff>
      <xdr:row>3</xdr:row>
      <xdr:rowOff>123825</xdr:rowOff>
    </xdr:from>
    <xdr:to>
      <xdr:col>17</xdr:col>
      <xdr:colOff>0</xdr:colOff>
      <xdr:row>6</xdr:row>
      <xdr:rowOff>133350</xdr:rowOff>
    </xdr:to>
    <xdr:sp>
      <xdr:nvSpPr>
        <xdr:cNvPr id="5" name="Text 28"/>
        <xdr:cNvSpPr txBox="1">
          <a:spLocks noChangeArrowheads="1"/>
        </xdr:cNvSpPr>
      </xdr:nvSpPr>
      <xdr:spPr>
        <a:xfrm>
          <a:off x="6381750" y="609600"/>
          <a:ext cx="11144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119322-00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6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7" name="Line 37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9525</xdr:rowOff>
    </xdr:from>
    <xdr:to>
      <xdr:col>4</xdr:col>
      <xdr:colOff>371475</xdr:colOff>
      <xdr:row>2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123825</xdr:rowOff>
    </xdr:from>
    <xdr:to>
      <xdr:col>5</xdr:col>
      <xdr:colOff>514350</xdr:colOff>
      <xdr:row>4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124</xdr:row>
      <xdr:rowOff>133350</xdr:rowOff>
    </xdr:from>
    <xdr:to>
      <xdr:col>11</xdr:col>
      <xdr:colOff>9525</xdr:colOff>
      <xdr:row>131</xdr:row>
      <xdr:rowOff>9525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1085850" y="203073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2</xdr:col>
      <xdr:colOff>657225</xdr:colOff>
      <xdr:row>20</xdr:row>
      <xdr:rowOff>123825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0" y="1876425"/>
          <a:ext cx="202882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- 5.1"/130 mm diameter
- Double ball bearings
- Single speed
- Thru-flow discharge
- Thermoset fan end bracket
- Aluminum commutator bracket</a:t>
          </a:r>
        </a:p>
      </xdr:txBody>
    </xdr:sp>
    <xdr:clientData/>
  </xdr:twoCellAnchor>
  <xdr:twoCellAnchor>
    <xdr:from>
      <xdr:col>8</xdr:col>
      <xdr:colOff>342900</xdr:colOff>
      <xdr:row>9</xdr:row>
      <xdr:rowOff>104775</xdr:rowOff>
    </xdr:from>
    <xdr:to>
      <xdr:col>12</xdr:col>
      <xdr:colOff>371475</xdr:colOff>
      <xdr:row>26</xdr:row>
      <xdr:rowOff>104775</xdr:rowOff>
    </xdr:to>
    <xdr:sp>
      <xdr:nvSpPr>
        <xdr:cNvPr id="12" name="Text 15"/>
        <xdr:cNvSpPr txBox="1">
          <a:spLocks noChangeArrowheads="1"/>
        </xdr:cNvSpPr>
      </xdr:nvSpPr>
      <xdr:spPr>
        <a:xfrm>
          <a:off x="5314950" y="1562100"/>
          <a:ext cx="2057400" cy="2752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 60 Hz
- UL recognized, category PRGY2 (E47185)
- CSA certified, class 1611 01 (LR31393)
- Provision for grounding
- Skeleton-frame design
- Tapered fan system
- High airflow fan system
- The Lamb Electric vacuum motor line offers a wide range of performance levels to meet design needs
</a:t>
          </a:r>
        </a:p>
      </xdr:txBody>
    </xdr:sp>
    <xdr:clientData/>
  </xdr:twoCellAnchor>
  <xdr:twoCellAnchor>
    <xdr:from>
      <xdr:col>3</xdr:col>
      <xdr:colOff>257175</xdr:colOff>
      <xdr:row>10</xdr:row>
      <xdr:rowOff>123825</xdr:rowOff>
    </xdr:from>
    <xdr:to>
      <xdr:col>8</xdr:col>
      <xdr:colOff>266700</xdr:colOff>
      <xdr:row>28</xdr:row>
      <xdr:rowOff>76200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4"/>
        <a:srcRect r="51937" b="30769"/>
        <a:stretch>
          <a:fillRect/>
        </a:stretch>
      </xdr:blipFill>
      <xdr:spPr>
        <a:xfrm>
          <a:off x="2314575" y="1743075"/>
          <a:ext cx="29241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74</xdr:row>
      <xdr:rowOff>66675</xdr:rowOff>
    </xdr:from>
    <xdr:to>
      <xdr:col>12</xdr:col>
      <xdr:colOff>323850</xdr:colOff>
      <xdr:row>103</xdr:row>
      <xdr:rowOff>114300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5"/>
        <a:srcRect l="4188" t="4922" r="5863" b="8615"/>
        <a:stretch>
          <a:fillRect/>
        </a:stretch>
      </xdr:blipFill>
      <xdr:spPr>
        <a:xfrm>
          <a:off x="76200" y="12087225"/>
          <a:ext cx="72485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2</xdr:col>
      <xdr:colOff>381000</xdr:colOff>
      <xdr:row>9</xdr:row>
      <xdr:rowOff>47625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7150"/>
          <a:ext cx="164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/>
      <c r="B5" s="35"/>
      <c r="C5" s="35"/>
      <c r="D5" s="35"/>
      <c r="E5" s="35"/>
      <c r="F5" s="35"/>
      <c r="G5" s="35"/>
      <c r="H5" s="35"/>
      <c r="I5" s="47"/>
      <c r="J5" s="35"/>
      <c r="K5" s="48"/>
      <c r="L5" s="49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0"/>
      <c r="L6" s="51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2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 customHeight="1">
      <c r="A9" s="35"/>
      <c r="B9" s="35"/>
      <c r="C9" s="35"/>
      <c r="D9" s="35"/>
      <c r="E9" s="35" t="s">
        <v>1</v>
      </c>
      <c r="F9" s="35"/>
      <c r="G9" s="35"/>
      <c r="H9" s="35"/>
      <c r="J9" s="57" t="s">
        <v>3</v>
      </c>
      <c r="K9" s="35"/>
      <c r="L9" s="35"/>
      <c r="M9" s="35"/>
    </row>
    <row r="10" spans="1:13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="58" customFormat="1" ht="12.75">
      <c r="A11" s="57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5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ht="12.75">
      <c r="A21" s="45"/>
    </row>
    <row r="22" s="58" customFormat="1" ht="12.75">
      <c r="A22" s="57" t="s">
        <v>4</v>
      </c>
    </row>
    <row r="24" spans="1:3" ht="12.75">
      <c r="A24" s="35" t="s">
        <v>0</v>
      </c>
      <c r="B24" s="46"/>
      <c r="C24" s="35"/>
    </row>
    <row r="25" spans="1:3" ht="12.75">
      <c r="A25" s="45"/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45"/>
      <c r="B27" s="35"/>
      <c r="C27" s="35"/>
    </row>
    <row r="30" ht="12.75">
      <c r="E30" s="7"/>
    </row>
    <row r="31" spans="1:13" ht="12.75">
      <c r="A31" s="12" t="s">
        <v>5</v>
      </c>
      <c r="B31" s="13"/>
      <c r="C31" s="13"/>
      <c r="D31" s="13"/>
      <c r="E31" s="60" t="s">
        <v>6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7</v>
      </c>
      <c r="H32" s="21" t="s">
        <v>8</v>
      </c>
      <c r="I32" s="20" t="s">
        <v>9</v>
      </c>
      <c r="J32" s="21" t="s">
        <v>10</v>
      </c>
      <c r="K32" s="20" t="s">
        <v>11</v>
      </c>
      <c r="L32" s="21" t="s">
        <v>12</v>
      </c>
      <c r="M32" s="20" t="s">
        <v>13</v>
      </c>
      <c r="O32" s="7" t="s">
        <v>14</v>
      </c>
      <c r="P32" s="7"/>
      <c r="Q32" s="7"/>
    </row>
    <row r="33" spans="7:17" ht="12.75">
      <c r="G33" s="22" t="s">
        <v>15</v>
      </c>
      <c r="H33" s="23"/>
      <c r="I33" s="22" t="s">
        <v>16</v>
      </c>
      <c r="J33" s="23"/>
      <c r="K33" s="22" t="s">
        <v>17</v>
      </c>
      <c r="L33" s="23" t="s">
        <v>18</v>
      </c>
      <c r="M33" s="22" t="s">
        <v>9</v>
      </c>
      <c r="O33" t="s">
        <v>7</v>
      </c>
      <c r="P33" t="s">
        <v>11</v>
      </c>
      <c r="Q33" t="s">
        <v>12</v>
      </c>
    </row>
    <row r="34" spans="7:17" ht="12.75">
      <c r="G34" s="2">
        <v>2</v>
      </c>
      <c r="H34" s="4">
        <v>8.24</v>
      </c>
      <c r="I34" s="3">
        <v>956</v>
      </c>
      <c r="J34" s="3">
        <v>24356</v>
      </c>
      <c r="K34" s="4">
        <v>5.87</v>
      </c>
      <c r="L34" s="4">
        <v>125.8</v>
      </c>
      <c r="M34" s="9">
        <v>87</v>
      </c>
      <c r="O34" s="1">
        <v>0</v>
      </c>
      <c r="P34" s="9">
        <f>K46</f>
        <v>78.8</v>
      </c>
      <c r="Q34" s="9">
        <f>L46</f>
        <v>0</v>
      </c>
    </row>
    <row r="35" spans="1:17" ht="12.75">
      <c r="A35" s="5" t="s">
        <v>19</v>
      </c>
      <c r="G35" s="2">
        <v>1.75</v>
      </c>
      <c r="H35" s="4">
        <v>8.32</v>
      </c>
      <c r="I35" s="3">
        <v>964</v>
      </c>
      <c r="J35" s="3">
        <v>24222</v>
      </c>
      <c r="K35" s="4">
        <v>9.3</v>
      </c>
      <c r="L35" s="4">
        <v>120.8</v>
      </c>
      <c r="M35" s="9">
        <v>132</v>
      </c>
      <c r="O35" s="1">
        <v>0.25</v>
      </c>
      <c r="P35" s="9">
        <f>K45</f>
        <v>72.7</v>
      </c>
      <c r="Q35" s="9">
        <f>L45</f>
        <v>7.1</v>
      </c>
    </row>
    <row r="36" spans="1:17" ht="12.75">
      <c r="A36" s="5" t="s">
        <v>20</v>
      </c>
      <c r="G36" s="2">
        <v>1.5</v>
      </c>
      <c r="H36" s="4">
        <v>8.39</v>
      </c>
      <c r="I36" s="3">
        <v>972</v>
      </c>
      <c r="J36" s="3">
        <v>24082</v>
      </c>
      <c r="K36" s="4">
        <v>14.8</v>
      </c>
      <c r="L36" s="4">
        <v>110.8</v>
      </c>
      <c r="M36" s="9">
        <v>194</v>
      </c>
      <c r="O36" s="1">
        <v>0.375</v>
      </c>
      <c r="P36" s="9">
        <f>K44</f>
        <v>68.2</v>
      </c>
      <c r="Q36" s="9">
        <f>L44</f>
        <v>14.8</v>
      </c>
    </row>
    <row r="37" spans="1:17" ht="12.75">
      <c r="A37" s="5" t="s">
        <v>21</v>
      </c>
      <c r="G37" s="2">
        <v>1.25</v>
      </c>
      <c r="H37" s="4">
        <v>8.32</v>
      </c>
      <c r="I37" s="3">
        <v>964</v>
      </c>
      <c r="J37" s="3">
        <v>24240</v>
      </c>
      <c r="K37" s="4">
        <v>23.6</v>
      </c>
      <c r="L37" s="4">
        <v>97.1</v>
      </c>
      <c r="M37" s="19">
        <v>269</v>
      </c>
      <c r="O37" s="1">
        <v>0.5</v>
      </c>
      <c r="P37" s="9">
        <f>K43</f>
        <v>61.6</v>
      </c>
      <c r="Q37" s="9">
        <f>L43</f>
        <v>24.8</v>
      </c>
    </row>
    <row r="38" spans="1:17" ht="12.75">
      <c r="A38" s="5" t="s">
        <v>22</v>
      </c>
      <c r="G38" s="2">
        <v>1.125</v>
      </c>
      <c r="H38" s="4">
        <v>8.18</v>
      </c>
      <c r="I38" s="3">
        <v>948</v>
      </c>
      <c r="J38" s="3">
        <v>24502</v>
      </c>
      <c r="K38" s="4">
        <v>29.2</v>
      </c>
      <c r="L38" s="4">
        <v>87.4</v>
      </c>
      <c r="M38" s="9">
        <v>300</v>
      </c>
      <c r="O38" s="1">
        <v>0.625</v>
      </c>
      <c r="P38" s="9">
        <f>K42</f>
        <v>54.8</v>
      </c>
      <c r="Q38" s="9">
        <f>L42</f>
        <v>36.7</v>
      </c>
    </row>
    <row r="39" spans="1:17" ht="12.75">
      <c r="A39" s="5"/>
      <c r="G39" s="2">
        <v>1</v>
      </c>
      <c r="H39" s="4">
        <v>7.95</v>
      </c>
      <c r="I39" s="3">
        <v>922</v>
      </c>
      <c r="J39" s="3">
        <v>24948</v>
      </c>
      <c r="K39" s="4">
        <v>35.3</v>
      </c>
      <c r="L39" s="4">
        <v>75.7</v>
      </c>
      <c r="M39" s="9">
        <v>314</v>
      </c>
      <c r="O39" s="1">
        <v>0.75</v>
      </c>
      <c r="P39" s="9">
        <f>K41</f>
        <v>48.2</v>
      </c>
      <c r="Q39" s="9">
        <f>L41</f>
        <v>49.6</v>
      </c>
    </row>
    <row r="40" spans="1:17" ht="12.75">
      <c r="A40" s="5" t="s">
        <v>23</v>
      </c>
      <c r="G40" s="2">
        <v>0.875</v>
      </c>
      <c r="H40" s="4">
        <v>7.62</v>
      </c>
      <c r="I40" s="3">
        <v>885</v>
      </c>
      <c r="J40" s="3">
        <v>25586</v>
      </c>
      <c r="K40" s="4">
        <v>41.7</v>
      </c>
      <c r="L40" s="4">
        <v>62.9</v>
      </c>
      <c r="M40" s="9">
        <v>308</v>
      </c>
      <c r="O40" s="1">
        <v>0.875</v>
      </c>
      <c r="P40" s="9">
        <f>K40</f>
        <v>41.7</v>
      </c>
      <c r="Q40" s="9">
        <f>L40</f>
        <v>62.9</v>
      </c>
    </row>
    <row r="41" spans="1:17" ht="12.75">
      <c r="A41" s="5" t="s">
        <v>19</v>
      </c>
      <c r="G41" s="2">
        <v>0.75</v>
      </c>
      <c r="H41" s="4">
        <v>7.21</v>
      </c>
      <c r="I41" s="3">
        <v>839</v>
      </c>
      <c r="J41" s="3">
        <v>26490</v>
      </c>
      <c r="K41" s="4">
        <v>48.2</v>
      </c>
      <c r="L41" s="4">
        <v>49.6</v>
      </c>
      <c r="M41" s="9">
        <v>281</v>
      </c>
      <c r="O41" s="1">
        <v>1</v>
      </c>
      <c r="P41" s="9">
        <f>K39</f>
        <v>35.3</v>
      </c>
      <c r="Q41" s="9">
        <f>L39</f>
        <v>75.7</v>
      </c>
    </row>
    <row r="42" spans="1:17" ht="12.75">
      <c r="A42" s="5" t="s">
        <v>21</v>
      </c>
      <c r="G42" s="2">
        <v>0.625</v>
      </c>
      <c r="H42" s="4">
        <v>6.71</v>
      </c>
      <c r="I42" s="3">
        <v>783</v>
      </c>
      <c r="J42" s="3">
        <v>27740</v>
      </c>
      <c r="K42" s="4">
        <v>54.8</v>
      </c>
      <c r="L42" s="4">
        <v>36.7</v>
      </c>
      <c r="M42" s="9">
        <v>236</v>
      </c>
      <c r="O42" s="1">
        <v>1.125</v>
      </c>
      <c r="P42" s="9">
        <f>K38</f>
        <v>29.2</v>
      </c>
      <c r="Q42" s="9">
        <f>L38</f>
        <v>87.4</v>
      </c>
    </row>
    <row r="43" spans="1:17" ht="12.75">
      <c r="A43" s="5" t="s">
        <v>19</v>
      </c>
      <c r="G43" s="2">
        <v>0.5</v>
      </c>
      <c r="H43" s="4">
        <v>6.14</v>
      </c>
      <c r="I43" s="3">
        <v>719</v>
      </c>
      <c r="J43" s="3">
        <v>29260</v>
      </c>
      <c r="K43" s="4">
        <v>61.6</v>
      </c>
      <c r="L43" s="4">
        <v>24.8</v>
      </c>
      <c r="M43" s="9">
        <v>180</v>
      </c>
      <c r="O43" s="1">
        <v>1.25</v>
      </c>
      <c r="P43" s="9">
        <f>K37</f>
        <v>23.6</v>
      </c>
      <c r="Q43" s="9">
        <f>L37</f>
        <v>97.1</v>
      </c>
    </row>
    <row r="44" spans="7:17" ht="12.75">
      <c r="G44" s="2">
        <v>0.375</v>
      </c>
      <c r="H44" s="4">
        <v>5.61</v>
      </c>
      <c r="I44" s="3">
        <v>660</v>
      </c>
      <c r="J44" s="3">
        <v>30942</v>
      </c>
      <c r="K44" s="4">
        <v>68.2</v>
      </c>
      <c r="L44" s="4">
        <v>14.8</v>
      </c>
      <c r="M44" s="9">
        <v>119</v>
      </c>
      <c r="O44" s="1">
        <v>1.5</v>
      </c>
      <c r="P44" s="9">
        <f>K36</f>
        <v>14.8</v>
      </c>
      <c r="Q44" s="9">
        <f>L36</f>
        <v>110.8</v>
      </c>
    </row>
    <row r="45" spans="7:17" ht="12.75">
      <c r="G45" s="2">
        <v>0.25</v>
      </c>
      <c r="H45" s="4">
        <v>5.21</v>
      </c>
      <c r="I45" s="3">
        <v>614</v>
      </c>
      <c r="J45" s="3">
        <v>32476</v>
      </c>
      <c r="K45" s="4">
        <v>72.7</v>
      </c>
      <c r="L45" s="4">
        <v>7.1</v>
      </c>
      <c r="M45" s="9">
        <v>61</v>
      </c>
      <c r="O45" s="1">
        <v>1.75</v>
      </c>
      <c r="P45" s="9">
        <f>K35</f>
        <v>9.3</v>
      </c>
      <c r="Q45" s="9">
        <f>L35</f>
        <v>120.8</v>
      </c>
    </row>
    <row r="46" spans="7:17" ht="12.75">
      <c r="G46" s="2">
        <v>0</v>
      </c>
      <c r="H46" s="4">
        <v>4.97</v>
      </c>
      <c r="I46" s="3">
        <v>586</v>
      </c>
      <c r="J46" s="3">
        <v>33554</v>
      </c>
      <c r="K46" s="4">
        <v>78.8</v>
      </c>
      <c r="L46" s="4">
        <v>0</v>
      </c>
      <c r="M46" s="9">
        <v>0</v>
      </c>
      <c r="O46" s="1">
        <v>2</v>
      </c>
      <c r="P46" s="9">
        <f>K34</f>
        <v>5.87</v>
      </c>
      <c r="Q46" s="9">
        <f>L34</f>
        <v>125.8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7</v>
      </c>
      <c r="H49" s="21" t="s">
        <v>8</v>
      </c>
      <c r="I49" s="20" t="s">
        <v>9</v>
      </c>
      <c r="J49" s="21" t="s">
        <v>10</v>
      </c>
      <c r="K49" s="20" t="s">
        <v>11</v>
      </c>
      <c r="L49" s="21" t="s">
        <v>12</v>
      </c>
      <c r="M49" s="20" t="s">
        <v>13</v>
      </c>
      <c r="O49" s="7" t="s">
        <v>14</v>
      </c>
      <c r="P49" s="31"/>
      <c r="Q49" s="31"/>
    </row>
    <row r="50" spans="1:17" ht="12.75">
      <c r="A50" s="29" t="s">
        <v>22</v>
      </c>
      <c r="G50" s="22" t="s">
        <v>24</v>
      </c>
      <c r="H50" s="23"/>
      <c r="I50" s="22" t="s">
        <v>16</v>
      </c>
      <c r="J50" s="23"/>
      <c r="K50" s="22" t="s">
        <v>25</v>
      </c>
      <c r="L50" s="23" t="s">
        <v>26</v>
      </c>
      <c r="M50" s="22" t="s">
        <v>9</v>
      </c>
      <c r="O50" t="s">
        <v>7</v>
      </c>
      <c r="P50" s="30" t="s">
        <v>11</v>
      </c>
      <c r="Q50" s="30" t="s">
        <v>12</v>
      </c>
    </row>
    <row r="51" spans="1:17" ht="12.75">
      <c r="A51" s="29" t="s">
        <v>27</v>
      </c>
      <c r="G51" s="4">
        <v>48</v>
      </c>
      <c r="H51" s="4">
        <f>(0.56*$H$34)+(0.44*$H$35)</f>
        <v>8.275200000000002</v>
      </c>
      <c r="I51" s="9">
        <f>(0.56*$I$34)+(0.44*$I$35)</f>
        <v>959.52</v>
      </c>
      <c r="J51" s="9">
        <f>(0.56*$J$34)+(0.44*$J$35)</f>
        <v>24297.04</v>
      </c>
      <c r="K51" s="9">
        <f>((0.56*$K$34)+(0.44*$K$35))*25.4</f>
        <v>187.43168</v>
      </c>
      <c r="L51" s="4">
        <f>((0.56*$L$34)+(0.44*$L$35))*0.472</f>
        <v>58.3392</v>
      </c>
      <c r="M51" s="9">
        <f>(0.56*$M$34)+(0.44*$M$35)</f>
        <v>106.80000000000001</v>
      </c>
      <c r="O51" s="11">
        <v>0</v>
      </c>
      <c r="P51" s="9">
        <f>K60</f>
        <v>2001.5199999999998</v>
      </c>
      <c r="Q51" s="9">
        <f>L60</f>
        <v>0</v>
      </c>
    </row>
    <row r="52" spans="1:17" ht="12.75">
      <c r="A52" s="29" t="s">
        <v>21</v>
      </c>
      <c r="G52" s="4">
        <v>40</v>
      </c>
      <c r="H52" s="4">
        <f>(0.3*$H$35)+(0.7*$H$36)</f>
        <v>8.369</v>
      </c>
      <c r="I52" s="9">
        <f>(0.3*$I$35)+(0.7*$I$36)</f>
        <v>969.5999999999999</v>
      </c>
      <c r="J52" s="9">
        <f>(0.3*$J$35)+(0.7*$J$36)</f>
        <v>24123.999999999996</v>
      </c>
      <c r="K52" s="9">
        <f>((0.3*$K$35)+(0.7*$K$36))*25.4</f>
        <v>334.00999999999993</v>
      </c>
      <c r="L52" s="4">
        <f>((0.3*$L$35)+(0.7*$L$36))*0.472</f>
        <v>53.71359999999999</v>
      </c>
      <c r="M52" s="9">
        <f>(0.3*$M$35)+(0.7*$M$36)</f>
        <v>175.39999999999998</v>
      </c>
      <c r="O52" s="11">
        <v>6.5</v>
      </c>
      <c r="P52" s="9">
        <f>K59</f>
        <v>1840.8649999999998</v>
      </c>
      <c r="Q52" s="9">
        <f>L59</f>
        <v>3.5329199999999994</v>
      </c>
    </row>
    <row r="53" spans="1:17" ht="12.75">
      <c r="A53" s="29" t="s">
        <v>28</v>
      </c>
      <c r="G53" s="4">
        <v>30</v>
      </c>
      <c r="H53" s="4">
        <f>(0.45*$H$37)+(0.55*$H$38)</f>
        <v>8.243</v>
      </c>
      <c r="I53" s="9">
        <f>(0.45*$I$37)+(0.55*$I$38)</f>
        <v>955.2</v>
      </c>
      <c r="J53" s="9">
        <f>(0.45*$J$37)+(0.55*$J$38)</f>
        <v>24384.1</v>
      </c>
      <c r="K53" s="9">
        <f>((0.45*$K$37)+(0.55*$K$38))*25.4</f>
        <v>677.672</v>
      </c>
      <c r="L53" s="4">
        <f>((0.45*$L$37)+(0.55*$L$38))*0.472</f>
        <v>43.31308000000001</v>
      </c>
      <c r="M53" s="9">
        <f>(0.45*$M$37)+(0.55*$M$38)</f>
        <v>286.05</v>
      </c>
      <c r="O53" s="11">
        <v>10</v>
      </c>
      <c r="P53" s="9">
        <f>K58</f>
        <v>1707.1339999999998</v>
      </c>
      <c r="Q53" s="9">
        <f>L58</f>
        <v>7.6936</v>
      </c>
    </row>
    <row r="54" spans="1:17" ht="12.75">
      <c r="A54" s="29" t="s">
        <v>29</v>
      </c>
      <c r="G54" s="4">
        <v>23</v>
      </c>
      <c r="H54" s="4">
        <f>(0.25*$H$39)+(0.75*$H$40)</f>
        <v>7.7025</v>
      </c>
      <c r="I54" s="9">
        <f>(0.25*$I$39)+(0.75*$I$40)</f>
        <v>894.25</v>
      </c>
      <c r="J54" s="9">
        <f>(0.25*$J$39)+(0.75*$J$40)</f>
        <v>25426.5</v>
      </c>
      <c r="K54" s="9">
        <f>((0.25*$K$39)+(0.75*$K$40))*25.4</f>
        <v>1018.54</v>
      </c>
      <c r="L54" s="4">
        <f>((0.25*$L$39)+(0.75*$L$40))*0.472</f>
        <v>31.199199999999994</v>
      </c>
      <c r="M54" s="9">
        <f>(0.25*$M$39)+(0.75*$M$40)</f>
        <v>309.5</v>
      </c>
      <c r="O54" s="11">
        <v>13</v>
      </c>
      <c r="P54" s="9">
        <f>K57</f>
        <v>1547.368</v>
      </c>
      <c r="Q54" s="9">
        <f>L57</f>
        <v>12.26728</v>
      </c>
    </row>
    <row r="55" spans="1:17" ht="12.75">
      <c r="A55" s="29" t="s">
        <v>30</v>
      </c>
      <c r="G55" s="4">
        <v>19</v>
      </c>
      <c r="H55" s="4">
        <f>(0.98*$H$41)+(0.02*$H$42)</f>
        <v>7.199999999999999</v>
      </c>
      <c r="I55" s="9">
        <f>(0.98*$I$41)+(0.02*$I$42)</f>
        <v>837.88</v>
      </c>
      <c r="J55" s="9">
        <f>(0.98*$J$41)+(0.02*$J$42)</f>
        <v>26515</v>
      </c>
      <c r="K55" s="9">
        <f>((0.98*$K$41)+(0.02*$K$42))*25.4</f>
        <v>1227.6327999999999</v>
      </c>
      <c r="L55" s="4">
        <f>((0.98*$L$41)+(0.02*$L$42))*0.472</f>
        <v>23.289423999999997</v>
      </c>
      <c r="M55" s="9">
        <f>(0.98*$M$41)+(0.02*$M$42)</f>
        <v>280.1</v>
      </c>
      <c r="O55" s="11">
        <v>16</v>
      </c>
      <c r="P55" s="9">
        <f>K56</f>
        <v>1385.2143999999998</v>
      </c>
      <c r="Q55" s="9">
        <f>L56</f>
        <v>17.565952</v>
      </c>
    </row>
    <row r="56" spans="1:17" ht="12.75">
      <c r="A56" s="29"/>
      <c r="G56" s="4">
        <v>16</v>
      </c>
      <c r="H56" s="4">
        <f>(0.04*$H$41)+(0.96*$H$42)</f>
        <v>6.7299999999999995</v>
      </c>
      <c r="I56" s="9">
        <f>(0.04*$I$41)+(0.96*$I$42)</f>
        <v>785.24</v>
      </c>
      <c r="J56" s="9">
        <f>(0.04*$J$41)+(0.96*$J$42)</f>
        <v>27689.999999999996</v>
      </c>
      <c r="K56" s="9">
        <f>((0.04*$K$41)+(0.96*$K$42))*25.4</f>
        <v>1385.2143999999998</v>
      </c>
      <c r="L56" s="4">
        <f>((0.04*$L$41)+(0.96*$L$42))*0.472</f>
        <v>17.565952</v>
      </c>
      <c r="M56" s="9">
        <f>(0.04*$M$41)+(0.96*$M$42)</f>
        <v>237.8</v>
      </c>
      <c r="O56" s="11">
        <v>19</v>
      </c>
      <c r="P56" s="9">
        <f>K55</f>
        <v>1227.6327999999999</v>
      </c>
      <c r="Q56" s="9">
        <f>L55</f>
        <v>23.289423999999997</v>
      </c>
    </row>
    <row r="57" spans="1:17" ht="12.75">
      <c r="A57" s="29" t="s">
        <v>23</v>
      </c>
      <c r="G57" s="4">
        <v>13</v>
      </c>
      <c r="H57" s="4">
        <f>(0.1*$H$42)+(0.9*$H$43)</f>
        <v>6.197</v>
      </c>
      <c r="I57" s="9">
        <f>(0.1*$I$42)+(0.9*$I$43)</f>
        <v>725.4000000000001</v>
      </c>
      <c r="J57" s="9">
        <f>(0.1*$J$42)+(0.9*$J$43)</f>
        <v>29108</v>
      </c>
      <c r="K57" s="9">
        <f>((0.1*$K$42)+(0.9*$K$43))*25.4</f>
        <v>1547.368</v>
      </c>
      <c r="L57" s="4">
        <f>((0.1*$L$42)+(0.9*$L$43))*0.472</f>
        <v>12.26728</v>
      </c>
      <c r="M57" s="9">
        <f>(0.1*$M$42)+(0.9*$M$43)</f>
        <v>185.6</v>
      </c>
      <c r="O57" s="11">
        <v>23</v>
      </c>
      <c r="P57" s="9">
        <f>K54</f>
        <v>1018.54</v>
      </c>
      <c r="Q57" s="9">
        <f>L54</f>
        <v>31.199199999999994</v>
      </c>
    </row>
    <row r="58" spans="1:17" ht="12.75">
      <c r="A58" s="29" t="s">
        <v>19</v>
      </c>
      <c r="G58" s="4">
        <v>10</v>
      </c>
      <c r="H58" s="4">
        <f>(0.15*$H$43)+(0.85*$H$44)</f>
        <v>5.689500000000001</v>
      </c>
      <c r="I58" s="9">
        <f>(0.15*$I$43)+(0.85*$I$44)</f>
        <v>668.85</v>
      </c>
      <c r="J58" s="9">
        <f>(0.15*$J$43)+(0.85*$J$44)</f>
        <v>30689.7</v>
      </c>
      <c r="K58" s="9">
        <f>((0.15*$K$43)+(0.85*$K$44))*25.4</f>
        <v>1707.1339999999998</v>
      </c>
      <c r="L58" s="4">
        <f>((0.15*$L$43)+(0.85*$L$44))*0.472</f>
        <v>7.6936</v>
      </c>
      <c r="M58" s="9">
        <f>(0.15*$M$43)+(0.85*$M$44)</f>
        <v>128.14999999999998</v>
      </c>
      <c r="O58" s="11">
        <v>30</v>
      </c>
      <c r="P58" s="9">
        <f>K53</f>
        <v>677.672</v>
      </c>
      <c r="Q58" s="9">
        <f>L53</f>
        <v>43.31308000000001</v>
      </c>
    </row>
    <row r="59" spans="1:17" ht="12.75">
      <c r="A59" s="5" t="s">
        <v>21</v>
      </c>
      <c r="G59" s="4">
        <v>6.5</v>
      </c>
      <c r="H59" s="4">
        <f>(0.05*$H$44)+(0.95*$H$45)</f>
        <v>5.2299999999999995</v>
      </c>
      <c r="I59" s="9">
        <f>(0.05*$I$44)+(0.95*$I$45)</f>
        <v>616.3</v>
      </c>
      <c r="J59" s="9">
        <f>(0.05*$J$44)+(0.95*$J$45)</f>
        <v>32399.299999999996</v>
      </c>
      <c r="K59" s="9">
        <f>((0.05*$K$44)+(0.95*$K$45))*25.4</f>
        <v>1840.8649999999998</v>
      </c>
      <c r="L59" s="4">
        <f>((0.05*$L$44)+(0.95*$L$45))*0.472</f>
        <v>3.5329199999999994</v>
      </c>
      <c r="M59" s="9">
        <f>(0.05*$M$44)+(0.95*$M$45)</f>
        <v>63.9</v>
      </c>
      <c r="O59" s="11">
        <v>40</v>
      </c>
      <c r="P59" s="9">
        <f>K52</f>
        <v>334.00999999999993</v>
      </c>
      <c r="Q59" s="9">
        <f>L52</f>
        <v>53.71359999999999</v>
      </c>
    </row>
    <row r="60" spans="1:17" ht="12.75">
      <c r="A60" s="5" t="s">
        <v>19</v>
      </c>
      <c r="G60" s="4">
        <v>0</v>
      </c>
      <c r="H60" s="4">
        <f>$H$46</f>
        <v>4.97</v>
      </c>
      <c r="I60" s="9">
        <f>$I$46</f>
        <v>586</v>
      </c>
      <c r="J60" s="9">
        <f>$J$46</f>
        <v>33554</v>
      </c>
      <c r="K60" s="9">
        <f>$K$46*25.4</f>
        <v>2001.5199999999998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187.43168</v>
      </c>
      <c r="Q60" s="9">
        <f>L51</f>
        <v>58.3392</v>
      </c>
    </row>
    <row r="61" spans="15:17" ht="12.75">
      <c r="O61" s="17"/>
      <c r="P61" s="18"/>
      <c r="Q61" s="18"/>
    </row>
    <row r="62" spans="7:17" ht="12.75">
      <c r="G62" s="25" t="s">
        <v>31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2" t="s">
        <v>32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33</v>
      </c>
      <c r="B67" s="53" t="s">
        <v>50</v>
      </c>
      <c r="C67" s="26" t="s">
        <v>34</v>
      </c>
      <c r="D67" s="27"/>
      <c r="E67" s="54"/>
      <c r="F67" s="26" t="s">
        <v>35</v>
      </c>
      <c r="G67" s="53" t="s">
        <v>51</v>
      </c>
      <c r="H67" s="28" t="s">
        <v>36</v>
      </c>
      <c r="I67" s="27"/>
      <c r="J67" s="54"/>
      <c r="K67" s="26" t="s">
        <v>37</v>
      </c>
      <c r="L67" s="27"/>
      <c r="M67" s="55"/>
      <c r="O67" s="15"/>
      <c r="P67" s="16"/>
      <c r="Q67" s="16"/>
    </row>
    <row r="70" spans="1:13" s="24" customFormat="1" ht="15.75">
      <c r="A70" s="24" t="s">
        <v>38</v>
      </c>
      <c r="L70" s="56" t="s">
        <v>52</v>
      </c>
      <c r="M70" s="56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1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3" ht="12.75">
      <c r="A115" s="5" t="s">
        <v>40</v>
      </c>
      <c r="C115" s="43" t="s">
        <v>41</v>
      </c>
    </row>
    <row r="116" spans="1:13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ht="13.5" thickTop="1"/>
    <row r="118" spans="1:3" ht="15.75">
      <c r="A118" s="8" t="s">
        <v>42</v>
      </c>
      <c r="C118" s="59" t="s">
        <v>43</v>
      </c>
    </row>
    <row r="119" ht="12.75">
      <c r="A119" s="59" t="s">
        <v>44</v>
      </c>
    </row>
    <row r="120" ht="12.75">
      <c r="A120" s="59" t="s">
        <v>45</v>
      </c>
    </row>
    <row r="121" ht="12.75">
      <c r="A121" s="59" t="s">
        <v>46</v>
      </c>
    </row>
    <row r="122" ht="12.75">
      <c r="A122" s="59" t="s">
        <v>47</v>
      </c>
    </row>
    <row r="123" ht="12.75">
      <c r="A123" s="59" t="s">
        <v>48</v>
      </c>
    </row>
    <row r="124" ht="12.75">
      <c r="A124" s="6"/>
    </row>
    <row r="125" spans="14:15" ht="12.75">
      <c r="N125" s="35"/>
      <c r="O125" s="35"/>
    </row>
    <row r="126" spans="1:15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</row>
    <row r="127" spans="14:15" ht="12.75">
      <c r="N127" s="35"/>
      <c r="O127" s="35"/>
    </row>
    <row r="128" spans="14:15" ht="12.75">
      <c r="N128" s="35"/>
      <c r="O128" s="35"/>
    </row>
    <row r="129" spans="1:15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</row>
    <row r="130" spans="2:15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4" t="s">
        <v>49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35"/>
      <c r="O134" s="35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tneumann</cp:lastModifiedBy>
  <cp:lastPrinted>2003-11-20T19:38:20Z</cp:lastPrinted>
  <dcterms:created xsi:type="dcterms:W3CDTF">1998-01-09T21:48:50Z</dcterms:created>
  <dcterms:modified xsi:type="dcterms:W3CDTF">2007-07-11T16:46:48Z</dcterms:modified>
  <cp:category/>
  <cp:version/>
  <cp:contentType/>
  <cp:contentStatus/>
</cp:coreProperties>
</file>