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5910" windowHeight="6525" tabRatio="698" activeTab="0"/>
  </bookViews>
  <sheets>
    <sheet name="AIRFLOW" sheetId="1" r:id="rId1"/>
  </sheets>
  <definedNames>
    <definedName name="\p" localSheetId="0">'AIRFLOW'!$A$95:$A$136</definedName>
    <definedName name="\p">#REF!</definedName>
    <definedName name="__123Graph_A" hidden="1">'AIRFLOW'!#REF!</definedName>
    <definedName name="__123Graph_APOLYNOM" localSheetId="0" hidden="1">'AIRFLOW'!#REF!</definedName>
    <definedName name="__123Graph_APQCURVE" localSheetId="0" hidden="1">'AIRFLOW'!#REF!</definedName>
    <definedName name="__123Graph_B" hidden="1">'AIRFLOW'!#REF!</definedName>
    <definedName name="__123Graph_BPOLYNOM" localSheetId="0" hidden="1">'AIRFLOW'!#REF!</definedName>
    <definedName name="__123Graph_BPQCURVE" localSheetId="0" hidden="1">'AIRFLOW'!#REF!</definedName>
    <definedName name="__123Graph_X" hidden="1">'AIRFLOW'!#REF!</definedName>
    <definedName name="__123Graph_XPOLYNOM" localSheetId="0" hidden="1">'AIRFLOW'!#REF!</definedName>
    <definedName name="__123Graph_XPQCURVE" localSheetId="0" hidden="1">'AIRFLOW'!#REF!</definedName>
    <definedName name="_Regression_Int" localSheetId="0" hidden="1">1</definedName>
    <definedName name="CNTR1" localSheetId="0">'AIRFLOW'!#REF!</definedName>
    <definedName name="CNTR1">#REF!</definedName>
    <definedName name="CNTR2" localSheetId="0">'AIRFLOW'!#REF!</definedName>
    <definedName name="CNTR2">#REF!</definedName>
    <definedName name="CNTR3" localSheetId="0">'AIRFLOW'!#REF!</definedName>
    <definedName name="CNTR3">#REF!</definedName>
    <definedName name="COUNTER" localSheetId="0">'AIRFLOW'!#REF!</definedName>
    <definedName name="COUNTER">#REF!</definedName>
    <definedName name="look" localSheetId="0">'AIRFLOW'!#REF!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'AIRFLOW'!#REF!</definedName>
    <definedName name="RESET">#REF!</definedName>
  </definedNames>
  <calcPr fullCalcOnLoad="1"/>
</workbook>
</file>

<file path=xl/sharedStrings.xml><?xml version="1.0" encoding="utf-8"?>
<sst xmlns="http://schemas.openxmlformats.org/spreadsheetml/2006/main" count="78" uniqueCount="30">
  <si>
    <t>CORR.</t>
  </si>
  <si>
    <t>AIR</t>
  </si>
  <si>
    <t>ORIFICE</t>
  </si>
  <si>
    <t>SUCTION</t>
  </si>
  <si>
    <t>INPUT</t>
  </si>
  <si>
    <t>FLOW</t>
  </si>
  <si>
    <t>(Inches)</t>
  </si>
  <si>
    <t>AMPS</t>
  </si>
  <si>
    <t>WATTS</t>
  </si>
  <si>
    <t>RPM'S</t>
  </si>
  <si>
    <t>(CFM)</t>
  </si>
  <si>
    <t>H.P.</t>
  </si>
  <si>
    <t>OVERALL</t>
  </si>
  <si>
    <t>EFF.(%)</t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</si>
  <si>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</si>
  <si>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</si>
  <si>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</si>
  <si>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</si>
  <si>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</si>
  <si>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</si>
  <si>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</si>
  <si>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</si>
  <si>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</si>
  <si>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</si>
  <si>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</si>
  <si>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>Standard performance data is typical for a motor from a large production quantity.  An individual motor's performance will vary due to normal manufacturing variations.  Test standards @ 230 volts, corrected to standard atmospheric conditions:  Minimum sealed vacuum = 128.11 inH20, 3254 mmH20 or 31.91 Pa, Maximum open watts = 1764 watts.</t>
  </si>
  <si>
    <t>LIGHTHOUSE</t>
  </si>
  <si>
    <t>VACUUM</t>
  </si>
  <si>
    <t>MOTORS</t>
  </si>
  <si>
    <t>LH7123-230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</si>
</sst>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30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vertAlign val="subscript"/>
      <sz val="10"/>
      <name val="Arial"/>
      <family val="2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b/>
      <sz val="20"/>
      <name val="Helv"/>
      <family val="0"/>
    </font>
    <font>
      <sz val="18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b/>
      <sz val="14"/>
      <color indexed="10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sz val="20"/>
      <color indexed="12"/>
      <name val="Helv"/>
      <family val="0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>
      <alignment/>
    </xf>
    <xf numFmtId="0" fontId="6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11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 horizontal="right"/>
      <protection/>
    </xf>
    <xf numFmtId="0" fontId="11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3" fillId="0" borderId="1" xfId="0" applyFont="1" applyBorder="1" applyAlignment="1" applyProtection="1">
      <alignment/>
      <protection/>
    </xf>
    <xf numFmtId="164" fontId="10" fillId="0" borderId="0" xfId="0" applyNumberFormat="1" applyFont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0" fontId="3" fillId="0" borderId="2" xfId="0" applyFont="1" applyBorder="1" applyAlignment="1" applyProtection="1">
      <alignment horizontal="center"/>
      <protection/>
    </xf>
    <xf numFmtId="0" fontId="3" fillId="0" borderId="3" xfId="0" applyFont="1" applyBorder="1" applyAlignment="1" applyProtection="1">
      <alignment horizontal="center"/>
      <protection/>
    </xf>
    <xf numFmtId="0" fontId="3" fillId="0" borderId="4" xfId="0" applyFont="1" applyBorder="1" applyAlignment="1" applyProtection="1">
      <alignment horizontal="center"/>
      <protection/>
    </xf>
    <xf numFmtId="0" fontId="3" fillId="0" borderId="3" xfId="0" applyFont="1" applyBorder="1" applyAlignment="1" applyProtection="1" quotePrefix="1">
      <alignment horizontal="centerContinuous"/>
      <protection/>
    </xf>
    <xf numFmtId="0" fontId="3" fillId="0" borderId="5" xfId="0" applyFont="1" applyBorder="1" applyAlignment="1" applyProtection="1">
      <alignment horizontal="center"/>
      <protection/>
    </xf>
    <xf numFmtId="0" fontId="3" fillId="0" borderId="6" xfId="0" applyFont="1" applyBorder="1" applyAlignment="1" applyProtection="1">
      <alignment horizontal="center"/>
      <protection/>
    </xf>
    <xf numFmtId="0" fontId="10" fillId="0" borderId="7" xfId="0" applyFont="1" applyBorder="1" applyAlignment="1" applyProtection="1">
      <alignment horizontal="center"/>
      <protection/>
    </xf>
    <xf numFmtId="0" fontId="10" fillId="0" borderId="7" xfId="0" applyFont="1" applyBorder="1" applyAlignment="1" applyProtection="1" quotePrefix="1">
      <alignment horizontal="center"/>
      <protection/>
    </xf>
    <xf numFmtId="0" fontId="3" fillId="0" borderId="4" xfId="0" applyFont="1" applyBorder="1" applyAlignment="1" applyProtection="1" quotePrefix="1">
      <alignment horizontal="center"/>
      <protection/>
    </xf>
    <xf numFmtId="0" fontId="3" fillId="0" borderId="3" xfId="0" applyFont="1" applyBorder="1" applyAlignment="1" applyProtection="1" quotePrefix="1">
      <alignment horizontal="center"/>
      <protection/>
    </xf>
    <xf numFmtId="0" fontId="14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8" xfId="0" applyFont="1" applyBorder="1" applyAlignment="1" applyProtection="1">
      <alignment horizontal="center"/>
      <protection/>
    </xf>
    <xf numFmtId="171" fontId="0" fillId="0" borderId="9" xfId="0" applyNumberFormat="1" applyFont="1" applyBorder="1" applyAlignment="1" applyProtection="1">
      <alignment/>
      <protection/>
    </xf>
    <xf numFmtId="1" fontId="0" fillId="0" borderId="9" xfId="0" applyNumberFormat="1" applyFont="1" applyBorder="1" applyAlignment="1" applyProtection="1">
      <alignment horizontal="center"/>
      <protection/>
    </xf>
    <xf numFmtId="171" fontId="0" fillId="0" borderId="9" xfId="0" applyNumberFormat="1" applyFont="1" applyBorder="1" applyAlignment="1" applyProtection="1">
      <alignment horizontal="center"/>
      <protection/>
    </xf>
    <xf numFmtId="173" fontId="0" fillId="0" borderId="9" xfId="0" applyNumberFormat="1" applyFont="1" applyBorder="1" applyAlignment="1" applyProtection="1">
      <alignment horizontal="center"/>
      <protection/>
    </xf>
    <xf numFmtId="2" fontId="0" fillId="0" borderId="9" xfId="0" applyNumberFormat="1" applyFont="1" applyBorder="1" applyAlignment="1" applyProtection="1">
      <alignment horizontal="center"/>
      <protection/>
    </xf>
    <xf numFmtId="171" fontId="25" fillId="0" borderId="9" xfId="0" applyNumberFormat="1" applyFont="1" applyBorder="1" applyAlignment="1" applyProtection="1">
      <alignment/>
      <protection/>
    </xf>
    <xf numFmtId="1" fontId="25" fillId="0" borderId="9" xfId="0" applyNumberFormat="1" applyFont="1" applyBorder="1" applyAlignment="1" applyProtection="1">
      <alignment horizontal="center"/>
      <protection/>
    </xf>
    <xf numFmtId="2" fontId="25" fillId="0" borderId="9" xfId="0" applyNumberFormat="1" applyFont="1" applyBorder="1" applyAlignment="1" applyProtection="1">
      <alignment horizontal="center"/>
      <protection/>
    </xf>
    <xf numFmtId="171" fontId="25" fillId="0" borderId="9" xfId="0" applyNumberFormat="1" applyFont="1" applyBorder="1" applyAlignment="1" applyProtection="1">
      <alignment horizontal="center"/>
      <protection/>
    </xf>
    <xf numFmtId="173" fontId="25" fillId="0" borderId="9" xfId="0" applyNumberFormat="1" applyFont="1" applyBorder="1" applyAlignment="1" applyProtection="1">
      <alignment horizontal="center"/>
      <protection/>
    </xf>
    <xf numFmtId="0" fontId="0" fillId="0" borderId="9" xfId="0" applyFont="1" applyBorder="1" applyAlignment="1" applyProtection="1">
      <alignment vertical="center"/>
      <protection/>
    </xf>
    <xf numFmtId="171" fontId="0" fillId="0" borderId="9" xfId="0" applyNumberFormat="1" applyFont="1" applyBorder="1" applyAlignment="1" applyProtection="1">
      <alignment horizontal="center" vertical="center"/>
      <protection/>
    </xf>
    <xf numFmtId="1" fontId="0" fillId="0" borderId="9" xfId="0" applyNumberFormat="1" applyFont="1" applyBorder="1" applyAlignment="1" applyProtection="1">
      <alignment horizontal="center" vertical="center"/>
      <protection/>
    </xf>
    <xf numFmtId="2" fontId="0" fillId="0" borderId="9" xfId="0" applyNumberFormat="1" applyFont="1" applyBorder="1" applyAlignment="1" applyProtection="1">
      <alignment horizontal="center" vertical="center"/>
      <protection/>
    </xf>
    <xf numFmtId="173" fontId="0" fillId="0" borderId="9" xfId="0" applyNumberFormat="1" applyFont="1" applyBorder="1" applyAlignment="1" applyProtection="1">
      <alignment horizontal="center" vertical="center"/>
      <protection/>
    </xf>
    <xf numFmtId="2" fontId="0" fillId="0" borderId="10" xfId="0" applyNumberFormat="1" applyFont="1" applyBorder="1" applyAlignment="1" applyProtection="1">
      <alignment horizontal="center" vertical="center"/>
      <protection/>
    </xf>
    <xf numFmtId="173" fontId="0" fillId="0" borderId="10" xfId="0" applyNumberFormat="1" applyFont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center"/>
      <protection/>
    </xf>
    <xf numFmtId="0" fontId="18" fillId="0" borderId="0" xfId="0" applyFont="1" applyAlignment="1" applyProtection="1" quotePrefix="1">
      <alignment/>
      <protection/>
    </xf>
    <xf numFmtId="0" fontId="14" fillId="0" borderId="0" xfId="0" applyFont="1" applyBorder="1" applyAlignment="1" applyProtection="1" quotePrefix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22" fillId="0" borderId="0" xfId="0" applyFont="1" applyBorder="1" applyAlignment="1" applyProtection="1" quotePrefix="1">
      <alignment/>
      <protection/>
    </xf>
    <xf numFmtId="0" fontId="19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 quotePrefix="1">
      <alignment horizontal="center"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2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6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3" fillId="0" borderId="2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2" fontId="24" fillId="0" borderId="9" xfId="0" applyNumberFormat="1" applyFont="1" applyBorder="1" applyAlignment="1" applyProtection="1">
      <alignment horizontal="center" vertical="center"/>
      <protection/>
    </xf>
    <xf numFmtId="168" fontId="24" fillId="0" borderId="9" xfId="0" applyNumberFormat="1" applyFont="1" applyBorder="1" applyAlignment="1" applyProtection="1">
      <alignment horizontal="center" vertical="center"/>
      <protection/>
    </xf>
    <xf numFmtId="171" fontId="24" fillId="0" borderId="9" xfId="0" applyNumberFormat="1" applyFont="1" applyBorder="1" applyAlignment="1" applyProtection="1">
      <alignment horizontal="center" vertical="center"/>
      <protection/>
    </xf>
    <xf numFmtId="3" fontId="3" fillId="0" borderId="9" xfId="0" applyNumberFormat="1" applyFont="1" applyBorder="1" applyAlignment="1" applyProtection="1" quotePrefix="1">
      <alignment horizontal="center" vertical="center"/>
      <protection/>
    </xf>
    <xf numFmtId="0" fontId="14" fillId="0" borderId="18" xfId="0" applyFont="1" applyBorder="1" applyAlignment="1" applyProtection="1">
      <alignment/>
      <protection/>
    </xf>
    <xf numFmtId="0" fontId="19" fillId="0" borderId="19" xfId="0" applyFont="1" applyBorder="1" applyAlignment="1" applyProtection="1">
      <alignment horizontal="right"/>
      <protection/>
    </xf>
    <xf numFmtId="0" fontId="14" fillId="0" borderId="19" xfId="0" applyFont="1" applyBorder="1" applyAlignment="1" applyProtection="1" quotePrefix="1">
      <alignment horizontal="left"/>
      <protection/>
    </xf>
    <xf numFmtId="0" fontId="14" fillId="0" borderId="19" xfId="0" applyFont="1" applyBorder="1" applyAlignment="1" applyProtection="1">
      <alignment/>
      <protection/>
    </xf>
    <xf numFmtId="164" fontId="23" fillId="0" borderId="19" xfId="0" applyNumberFormat="1" applyFont="1" applyBorder="1" applyAlignment="1" applyProtection="1">
      <alignment/>
      <protection/>
    </xf>
    <xf numFmtId="0" fontId="14" fillId="0" borderId="20" xfId="0" applyFont="1" applyBorder="1" applyAlignment="1" applyProtection="1">
      <alignment/>
      <protection/>
    </xf>
    <xf numFmtId="0" fontId="21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/>
      <protection/>
    </xf>
    <xf numFmtId="0" fontId="3" fillId="0" borderId="3" xfId="0" applyFont="1" applyBorder="1" applyAlignment="1" applyProtection="1">
      <alignment/>
      <protection/>
    </xf>
    <xf numFmtId="0" fontId="3" fillId="0" borderId="5" xfId="0" applyFont="1" applyBorder="1" applyAlignment="1" applyProtection="1">
      <alignment/>
      <protection/>
    </xf>
    <xf numFmtId="1" fontId="24" fillId="0" borderId="9" xfId="0" applyNumberFormat="1" applyFont="1" applyBorder="1" applyAlignment="1" applyProtection="1">
      <alignment horizontal="center"/>
      <protection/>
    </xf>
    <xf numFmtId="168" fontId="24" fillId="0" borderId="9" xfId="0" applyNumberFormat="1" applyFont="1" applyBorder="1" applyAlignment="1" applyProtection="1">
      <alignment horizontal="center"/>
      <protection/>
    </xf>
    <xf numFmtId="171" fontId="24" fillId="0" borderId="9" xfId="0" applyNumberFormat="1" applyFont="1" applyBorder="1" applyAlignment="1" applyProtection="1">
      <alignment horizontal="center"/>
      <protection/>
    </xf>
    <xf numFmtId="3" fontId="0" fillId="0" borderId="9" xfId="0" applyNumberFormat="1" applyFont="1" applyBorder="1" applyAlignment="1" applyProtection="1" quotePrefix="1">
      <alignment horizontal="center"/>
      <protection/>
    </xf>
    <xf numFmtId="0" fontId="13" fillId="0" borderId="19" xfId="0" applyFont="1" applyBorder="1" applyAlignment="1" applyProtection="1">
      <alignment horizontal="right"/>
      <protection/>
    </xf>
    <xf numFmtId="173" fontId="24" fillId="0" borderId="9" xfId="0" applyNumberFormat="1" applyFont="1" applyBorder="1" applyAlignment="1" applyProtection="1">
      <alignment horizontal="center"/>
      <protection/>
    </xf>
    <xf numFmtId="3" fontId="24" fillId="0" borderId="9" xfId="0" applyNumberFormat="1" applyFont="1" applyBorder="1" applyAlignment="1" applyProtection="1" quotePrefix="1">
      <alignment horizontal="center"/>
      <protection/>
    </xf>
    <xf numFmtId="0" fontId="0" fillId="0" borderId="21" xfId="0" applyBorder="1" applyAlignment="1" applyProtection="1">
      <alignment horizontal="left" wrapText="1"/>
      <protection/>
    </xf>
    <xf numFmtId="0" fontId="0" fillId="0" borderId="22" xfId="0" applyBorder="1" applyAlignment="1" applyProtection="1">
      <alignment horizontal="left" wrapText="1"/>
      <protection/>
    </xf>
    <xf numFmtId="0" fontId="0" fillId="0" borderId="23" xfId="0" applyBorder="1" applyAlignment="1" applyProtection="1">
      <alignment horizontal="left" wrapText="1"/>
      <protection/>
    </xf>
    <xf numFmtId="0" fontId="0" fillId="0" borderId="24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25" xfId="0" applyBorder="1" applyAlignment="1" applyProtection="1">
      <alignment horizontal="left" wrapText="1"/>
      <protection/>
    </xf>
    <xf numFmtId="0" fontId="0" fillId="0" borderId="26" xfId="0" applyBorder="1" applyAlignment="1" applyProtection="1">
      <alignment horizontal="left" wrapText="1"/>
      <protection/>
    </xf>
    <xf numFmtId="0" fontId="0" fillId="0" borderId="27" xfId="0" applyBorder="1" applyAlignment="1" applyProtection="1">
      <alignment horizontal="left" wrapText="1"/>
      <protection/>
    </xf>
    <xf numFmtId="0" fontId="0" fillId="0" borderId="28" xfId="0" applyBorder="1" applyAlignment="1" applyProtection="1">
      <alignment horizontal="left" wrapText="1"/>
      <protection/>
    </xf>
    <xf numFmtId="0" fontId="18" fillId="0" borderId="0" xfId="0" applyFont="1" applyBorder="1" applyAlignment="1" applyProtection="1">
      <alignment horizontal="center"/>
      <protection/>
    </xf>
    <xf numFmtId="0" fontId="20" fillId="0" borderId="0" xfId="0" applyFont="1" applyBorder="1" applyAlignment="1" applyProtection="1" quotePrefix="1">
      <alignment horizontal="center"/>
      <protection/>
    </xf>
    <xf numFmtId="0" fontId="20" fillId="0" borderId="0" xfId="0" applyFont="1" applyBorder="1" applyAlignment="1" applyProtection="1">
      <alignment horizontal="center"/>
      <protection/>
    </xf>
    <xf numFmtId="0" fontId="4" fillId="0" borderId="29" xfId="0" applyFont="1" applyBorder="1" applyAlignment="1" applyProtection="1">
      <alignment horizontal="center"/>
      <protection/>
    </xf>
    <xf numFmtId="0" fontId="4" fillId="0" borderId="3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0" fontId="4" fillId="0" borderId="19" xfId="0" applyFont="1" applyBorder="1" applyAlignment="1" applyProtection="1">
      <alignment horizontal="center"/>
      <protection/>
    </xf>
    <xf numFmtId="0" fontId="20" fillId="0" borderId="0" xfId="0" applyFont="1" applyAlignment="1" applyProtection="1">
      <alignment horizontal="left"/>
      <protection/>
    </xf>
    <xf numFmtId="0" fontId="29" fillId="0" borderId="0" xfId="0" applyFont="1" applyBorder="1" applyAlignment="1" applyProtection="1">
      <alignment horizontal="left"/>
      <protection/>
    </xf>
    <xf numFmtId="0" fontId="20" fillId="0" borderId="0" xfId="0" applyFont="1" applyBorder="1" applyAlignment="1" applyProtection="1">
      <alignment horizontal="left"/>
      <protection/>
    </xf>
    <xf numFmtId="0" fontId="20" fillId="0" borderId="0" xfId="0" applyFont="1" applyBorder="1" applyAlignment="1" applyProtection="1" quotePrefix="1">
      <alignment horizontal="lef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"/>
          <c:w val="0.87"/>
          <c:h val="0.8602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AIRFLOW!$F$26:$F$36</c:f>
              <c:numCache/>
            </c:numRef>
          </c:yVal>
          <c:smooth val="0"/>
        </c:ser>
        <c:axId val="27745476"/>
        <c:axId val="48382693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AIRFLOW!$I$26:$I$36</c:f>
              <c:numCache/>
            </c:numRef>
          </c:yVal>
          <c:smooth val="0"/>
        </c:ser>
        <c:axId val="32791054"/>
        <c:axId val="26684031"/>
      </c:scatterChart>
      <c:valAx>
        <c:axId val="27745476"/>
        <c:scaling>
          <c:orientation val="minMax"/>
          <c:max val="1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Airflow (CFM)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48382693"/>
        <c:crosses val="autoZero"/>
        <c:crossBetween val="midCat"/>
        <c:dispUnits/>
        <c:majorUnit val="10"/>
      </c:valAx>
      <c:valAx>
        <c:axId val="48382693"/>
        <c:scaling>
          <c:orientation val="minMax"/>
          <c:max val="1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"H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27745476"/>
        <c:crosses val="autoZero"/>
        <c:crossBetween val="midCat"/>
        <c:dispUnits/>
      </c:valAx>
      <c:valAx>
        <c:axId val="32791054"/>
        <c:scaling>
          <c:orientation val="minMax"/>
        </c:scaling>
        <c:axPos val="b"/>
        <c:delete val="1"/>
        <c:majorTickMark val="in"/>
        <c:minorTickMark val="none"/>
        <c:tickLblPos val="nextTo"/>
        <c:crossAx val="26684031"/>
        <c:crosses val="max"/>
        <c:crossBetween val="midCat"/>
        <c:dispUnits/>
      </c:valAx>
      <c:valAx>
        <c:axId val="26684031"/>
        <c:scaling>
          <c:orientation val="minMax"/>
          <c:max val="5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32791054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strRef>
              <c:f>AIRFLOW!#REF!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AIRFLOW!#REF!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dPt>
            <c:idx val="13"/>
            <c:spPr>
              <a:ln w="3175">
                <a:solidFill>
                  <a:srgbClr val="008000"/>
                </a:solidFill>
              </a:ln>
            </c:spPr>
            <c:marker>
              <c:size val="5"/>
              <c:spPr>
                <a:noFill/>
                <a:ln>
                  <a:noFill/>
                </a:ln>
              </c:spPr>
            </c:marker>
          </c:dPt>
          <c:xVal>
            <c:strRef>
              <c:f>AIRFLOW!#REF!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AIRFLOW!#REF!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38829688"/>
        <c:axId val="13922873"/>
      </c:scatterChart>
      <c:valAx>
        <c:axId val="38829688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13922873"/>
        <c:crosses val="autoZero"/>
        <c:crossBetween val="midCat"/>
        <c:dispUnits/>
      </c:valAx>
      <c:valAx>
        <c:axId val="13922873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3882968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8725"/>
          <c:w val="0.9095"/>
          <c:h val="0.867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AIRFLOW!$F$58:$F$68</c:f>
              <c:numCache/>
            </c:numRef>
          </c:yVal>
          <c:smooth val="0"/>
        </c:ser>
        <c:axId val="58196994"/>
        <c:axId val="54010899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AIRFLOW!$I$58:$I$68</c:f>
              <c:numCache/>
            </c:numRef>
          </c:yVal>
          <c:smooth val="0"/>
        </c:ser>
        <c:axId val="16336044"/>
        <c:axId val="12806669"/>
      </c:scatterChart>
      <c:valAx>
        <c:axId val="58196994"/>
        <c:scaling>
          <c:orientation val="minMax"/>
          <c:max val="5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8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54010899"/>
        <c:crosses val="autoZero"/>
        <c:crossBetween val="midCat"/>
        <c:dispUnits/>
        <c:majorUnit val="5"/>
      </c:valAx>
      <c:valAx>
        <c:axId val="54010899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mm 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58196994"/>
        <c:crosses val="autoZero"/>
        <c:crossBetween val="midCat"/>
        <c:dispUnits/>
      </c:valAx>
      <c:valAx>
        <c:axId val="16336044"/>
        <c:scaling>
          <c:orientation val="minMax"/>
        </c:scaling>
        <c:axPos val="b"/>
        <c:delete val="1"/>
        <c:majorTickMark val="in"/>
        <c:minorTickMark val="none"/>
        <c:tickLblPos val="nextTo"/>
        <c:crossAx val="12806669"/>
        <c:crosses val="max"/>
        <c:crossBetween val="midCat"/>
        <c:dispUnits/>
      </c:valAx>
      <c:valAx>
        <c:axId val="12806669"/>
        <c:scaling>
          <c:orientation val="minMax"/>
          <c:max val="5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16336044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238125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38125"/>
        <a:ext cx="528637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0</xdr:colOff>
      <xdr:row>102</xdr:row>
      <xdr:rowOff>66675</xdr:rowOff>
    </xdr:from>
    <xdr:to>
      <xdr:col>18</xdr:col>
      <xdr:colOff>0</xdr:colOff>
      <xdr:row>121</xdr:row>
      <xdr:rowOff>161925</xdr:rowOff>
    </xdr:to>
    <xdr:graphicFrame>
      <xdr:nvGraphicFramePr>
        <xdr:cNvPr id="2" name="Chart 2"/>
        <xdr:cNvGraphicFramePr/>
      </xdr:nvGraphicFramePr>
      <xdr:xfrm>
        <a:off x="9734550" y="150876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5886450"/>
        <a:ext cx="5162550" cy="1771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N136"/>
  <sheetViews>
    <sheetView showGridLines="0" tabSelected="1" zoomScale="67" zoomScaleNormal="67" workbookViewId="0" topLeftCell="A1">
      <selection activeCell="J41" sqref="J41"/>
    </sheetView>
  </sheetViews>
  <sheetFormatPr defaultColWidth="9.77734375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35" width="9.77734375" style="0" hidden="1" customWidth="1"/>
    <col min="136" max="16384" width="0" style="0" hidden="1" customWidth="1"/>
  </cols>
  <sheetData>
    <row r="1" spans="1:14" ht="19.5">
      <c r="A1" s="51"/>
      <c r="B1" s="52"/>
      <c r="C1" s="52"/>
      <c r="D1" s="52"/>
      <c r="E1" s="5"/>
      <c r="F1" s="53"/>
      <c r="G1" s="5"/>
      <c r="H1" s="5"/>
      <c r="I1" s="5"/>
      <c r="J1" s="5"/>
      <c r="K1" s="5"/>
      <c r="L1" s="5"/>
      <c r="M1" s="5"/>
      <c r="N1" s="3"/>
    </row>
    <row r="2" spans="1:14" ht="24.75">
      <c r="A2" s="117"/>
      <c r="B2" s="117"/>
      <c r="C2" s="117"/>
      <c r="D2" s="54"/>
      <c r="E2" s="54"/>
      <c r="F2" s="54"/>
      <c r="G2" s="55"/>
      <c r="H2" s="118"/>
      <c r="I2" s="118"/>
      <c r="J2" s="118"/>
      <c r="K2" s="118"/>
      <c r="L2" s="118"/>
      <c r="M2" s="118"/>
      <c r="N2" s="3"/>
    </row>
    <row r="3" spans="1:14" ht="24.75">
      <c r="A3" s="117" t="s">
        <v>20</v>
      </c>
      <c r="B3" s="117"/>
      <c r="C3" s="117"/>
      <c r="D3" s="56"/>
      <c r="E3" s="56"/>
      <c r="F3" s="56"/>
      <c r="G3" s="57"/>
      <c r="H3" s="119"/>
      <c r="I3" s="119"/>
      <c r="J3" s="119"/>
      <c r="K3" s="119"/>
      <c r="L3" s="119"/>
      <c r="M3" s="119"/>
      <c r="N3" s="3"/>
    </row>
    <row r="4" spans="1:14" ht="24.75">
      <c r="A4" s="122" t="s">
        <v>21</v>
      </c>
      <c r="B4" s="122"/>
      <c r="C4" s="122"/>
      <c r="D4" s="58"/>
      <c r="E4" s="59"/>
      <c r="F4" s="59"/>
      <c r="G4" s="59"/>
      <c r="H4" s="2"/>
      <c r="I4" s="2"/>
      <c r="J4" s="125" t="s">
        <v>26</v>
      </c>
      <c r="K4" s="125"/>
      <c r="L4" s="126"/>
      <c r="M4" s="60"/>
      <c r="N4" s="4"/>
    </row>
    <row r="5" spans="1:14" ht="24.75">
      <c r="A5" s="2"/>
      <c r="B5" s="55"/>
      <c r="C5" s="55"/>
      <c r="D5" s="55"/>
      <c r="E5" s="55"/>
      <c r="F5" s="55"/>
      <c r="G5" s="61"/>
      <c r="H5" s="62"/>
      <c r="I5" s="62"/>
      <c r="J5" s="127" t="s">
        <v>27</v>
      </c>
      <c r="K5" s="127"/>
      <c r="L5" s="127"/>
      <c r="M5" s="60"/>
      <c r="N5" s="4"/>
    </row>
    <row r="6" spans="1:14" ht="24.75">
      <c r="A6" s="56"/>
      <c r="B6" s="63"/>
      <c r="C6" s="64"/>
      <c r="D6" s="64"/>
      <c r="E6" s="58"/>
      <c r="F6" s="58"/>
      <c r="G6" s="65"/>
      <c r="H6" s="65"/>
      <c r="I6" s="65"/>
      <c r="J6" s="127" t="s">
        <v>28</v>
      </c>
      <c r="K6" s="65"/>
      <c r="L6" s="65"/>
      <c r="M6" s="60"/>
      <c r="N6" s="4"/>
    </row>
    <row r="7" spans="1:14" ht="23.25">
      <c r="A7" s="66" t="s">
        <v>22</v>
      </c>
      <c r="B7" s="67">
        <v>230</v>
      </c>
      <c r="C7" s="64"/>
      <c r="D7" s="64"/>
      <c r="E7" s="58"/>
      <c r="F7" s="58"/>
      <c r="G7" s="65"/>
      <c r="H7" s="65"/>
      <c r="I7" s="65"/>
      <c r="J7" s="65"/>
      <c r="K7" s="65"/>
      <c r="L7" s="65"/>
      <c r="M7" s="60"/>
      <c r="N7" s="4"/>
    </row>
    <row r="8" spans="1:14" ht="24.75">
      <c r="A8" s="56"/>
      <c r="B8" s="63"/>
      <c r="C8" s="64"/>
      <c r="D8" s="64"/>
      <c r="E8" s="58"/>
      <c r="F8" s="58"/>
      <c r="G8" s="65"/>
      <c r="H8" s="65"/>
      <c r="I8" s="65"/>
      <c r="J8" s="127" t="s">
        <v>29</v>
      </c>
      <c r="K8" s="128"/>
      <c r="L8" s="65"/>
      <c r="M8" s="60"/>
      <c r="N8" s="4"/>
    </row>
    <row r="9" spans="1:14" ht="15.75">
      <c r="A9" s="63"/>
      <c r="B9" s="63"/>
      <c r="C9" s="64"/>
      <c r="D9" s="64"/>
      <c r="E9" s="58"/>
      <c r="F9" s="58"/>
      <c r="G9" s="65"/>
      <c r="H9" s="65"/>
      <c r="I9" s="65"/>
      <c r="J9" s="65"/>
      <c r="K9" s="65"/>
      <c r="L9" s="65"/>
      <c r="M9" s="60"/>
      <c r="N9" s="4"/>
    </row>
    <row r="10" spans="1:14" ht="15.75" hidden="1">
      <c r="A10" s="68"/>
      <c r="B10" s="68"/>
      <c r="C10" s="69"/>
      <c r="D10" s="69"/>
      <c r="E10" s="69"/>
      <c r="F10" s="69"/>
      <c r="G10" s="62"/>
      <c r="H10" s="70"/>
      <c r="I10" s="70"/>
      <c r="J10" s="70"/>
      <c r="K10" s="70"/>
      <c r="L10" s="70"/>
      <c r="M10" s="5"/>
      <c r="N10" s="3"/>
    </row>
    <row r="11" spans="1:14" ht="15.75" hidden="1">
      <c r="A11" s="2"/>
      <c r="B11" s="2"/>
      <c r="C11" s="68"/>
      <c r="D11" s="68"/>
      <c r="E11" s="68"/>
      <c r="F11" s="68"/>
      <c r="G11" s="2"/>
      <c r="H11" s="5"/>
      <c r="I11" s="5"/>
      <c r="J11" s="5"/>
      <c r="K11" s="5"/>
      <c r="L11" s="5"/>
      <c r="M11" s="5"/>
      <c r="N11" s="3"/>
    </row>
    <row r="12" spans="1:14" ht="15.75" hidden="1">
      <c r="A12" s="2"/>
      <c r="B12" s="68"/>
      <c r="C12" s="68"/>
      <c r="D12" s="9"/>
      <c r="E12" s="68"/>
      <c r="F12" s="68"/>
      <c r="G12" s="2"/>
      <c r="H12" s="5"/>
      <c r="I12" s="5"/>
      <c r="J12" s="5"/>
      <c r="K12" s="5"/>
      <c r="L12" s="5"/>
      <c r="M12" s="5"/>
      <c r="N12" s="3"/>
    </row>
    <row r="13" spans="1:14" ht="15.75" hidden="1">
      <c r="A13" s="2"/>
      <c r="B13" s="55"/>
      <c r="C13" s="55"/>
      <c r="D13" s="55"/>
      <c r="E13" s="55"/>
      <c r="F13" s="55"/>
      <c r="G13" s="5"/>
      <c r="H13" s="5"/>
      <c r="I13" s="5"/>
      <c r="J13" s="5"/>
      <c r="K13" s="5"/>
      <c r="L13" s="5"/>
      <c r="M13" s="5"/>
      <c r="N13" s="3"/>
    </row>
    <row r="14" spans="1:14" ht="15.75" hidden="1">
      <c r="A14" s="2"/>
      <c r="B14" s="71"/>
      <c r="C14" s="71"/>
      <c r="D14" s="71"/>
      <c r="E14" s="71"/>
      <c r="F14" s="71"/>
      <c r="G14" s="5"/>
      <c r="H14" s="5"/>
      <c r="I14" s="5"/>
      <c r="J14" s="5"/>
      <c r="K14" s="5"/>
      <c r="L14" s="5"/>
      <c r="M14" s="5"/>
      <c r="N14" s="3"/>
    </row>
    <row r="15" spans="1:14" ht="15.75" hidden="1">
      <c r="A15" s="2"/>
      <c r="B15" s="72"/>
      <c r="C15" s="72"/>
      <c r="D15" s="72"/>
      <c r="E15" s="72"/>
      <c r="F15" s="73"/>
      <c r="G15" s="5"/>
      <c r="H15" s="5"/>
      <c r="I15" s="5"/>
      <c r="J15" s="5"/>
      <c r="K15" s="5"/>
      <c r="L15" s="5"/>
      <c r="M15" s="5"/>
      <c r="N15" s="3"/>
    </row>
    <row r="16" spans="1:14" ht="15.75" hidden="1">
      <c r="A16" s="12"/>
      <c r="B16" s="74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3"/>
    </row>
    <row r="17" spans="1:14" ht="15.75" hidden="1">
      <c r="A17" s="2"/>
      <c r="B17" s="2"/>
      <c r="C17" s="2"/>
      <c r="D17" s="2"/>
      <c r="E17" s="2"/>
      <c r="F17" s="5"/>
      <c r="G17" s="5"/>
      <c r="H17" s="5"/>
      <c r="I17" s="5"/>
      <c r="J17" s="5"/>
      <c r="K17" s="5"/>
      <c r="L17" s="5"/>
      <c r="M17" s="5"/>
      <c r="N17" s="3"/>
    </row>
    <row r="18" spans="1:14" ht="15.75" hidden="1">
      <c r="A18" s="2"/>
      <c r="B18" s="2"/>
      <c r="C18" s="2"/>
      <c r="D18" s="2"/>
      <c r="E18" s="2"/>
      <c r="F18" s="2"/>
      <c r="G18" s="2"/>
      <c r="H18" s="2"/>
      <c r="I18" s="2"/>
      <c r="J18" s="6"/>
      <c r="K18" s="2"/>
      <c r="L18" s="5"/>
      <c r="M18" s="5"/>
      <c r="N18" s="3"/>
    </row>
    <row r="19" spans="1:14" ht="15.75" hidden="1">
      <c r="A19" s="2"/>
      <c r="B19" s="2"/>
      <c r="C19" s="2"/>
      <c r="D19" s="2"/>
      <c r="E19" s="2"/>
      <c r="F19" s="2"/>
      <c r="G19" s="2"/>
      <c r="H19" s="14"/>
      <c r="I19" s="2"/>
      <c r="J19" s="2"/>
      <c r="K19" s="2"/>
      <c r="L19" s="5"/>
      <c r="M19" s="5"/>
      <c r="N19" s="3"/>
    </row>
    <row r="20" spans="1:14" ht="15.75" hidden="1">
      <c r="A20" s="2"/>
      <c r="B20" s="2"/>
      <c r="C20" s="2"/>
      <c r="D20" s="2"/>
      <c r="E20" s="2"/>
      <c r="F20" s="2"/>
      <c r="G20" s="2"/>
      <c r="H20" s="13"/>
      <c r="I20" s="2"/>
      <c r="J20" s="2"/>
      <c r="K20" s="75"/>
      <c r="L20" s="5"/>
      <c r="M20" s="5"/>
      <c r="N20" s="3"/>
    </row>
    <row r="21" spans="1:14" ht="15.75">
      <c r="A21" s="2"/>
      <c r="B21" s="2"/>
      <c r="C21" s="2"/>
      <c r="D21" s="2"/>
      <c r="E21" s="2"/>
      <c r="F21" s="2"/>
      <c r="G21" s="6"/>
      <c r="H21" s="14"/>
      <c r="I21" s="2"/>
      <c r="J21" s="6"/>
      <c r="K21" s="2"/>
      <c r="L21" s="5"/>
      <c r="M21" s="5"/>
      <c r="N21" s="3"/>
    </row>
    <row r="22" spans="1:14" ht="15.75">
      <c r="A22" s="76"/>
      <c r="B22" s="76"/>
      <c r="C22" s="76"/>
      <c r="D22" s="76"/>
      <c r="E22" s="77"/>
      <c r="F22" s="21" t="s">
        <v>0</v>
      </c>
      <c r="G22" s="21" t="s">
        <v>1</v>
      </c>
      <c r="H22" s="21" t="s">
        <v>0</v>
      </c>
      <c r="I22" s="78"/>
      <c r="J22" s="78"/>
      <c r="K22" s="79"/>
      <c r="L22" s="18"/>
      <c r="M22" s="18"/>
      <c r="N22" s="8"/>
    </row>
    <row r="23" spans="1:14" ht="15.75">
      <c r="A23" s="26" t="s">
        <v>2</v>
      </c>
      <c r="B23" s="21" t="s">
        <v>3</v>
      </c>
      <c r="C23" s="21" t="s">
        <v>4</v>
      </c>
      <c r="D23" s="78"/>
      <c r="E23" s="80"/>
      <c r="F23" s="22" t="s">
        <v>3</v>
      </c>
      <c r="G23" s="22" t="s">
        <v>5</v>
      </c>
      <c r="H23" s="22" t="s">
        <v>4</v>
      </c>
      <c r="I23" s="22" t="s">
        <v>1</v>
      </c>
      <c r="J23" s="22"/>
      <c r="K23" s="27" t="s">
        <v>12</v>
      </c>
      <c r="L23" s="19"/>
      <c r="M23" s="18"/>
      <c r="N23" s="8"/>
    </row>
    <row r="24" spans="1:14" ht="15" customHeight="1">
      <c r="A24" s="23" t="s">
        <v>6</v>
      </c>
      <c r="B24" s="24" t="s">
        <v>14</v>
      </c>
      <c r="C24" s="22" t="s">
        <v>8</v>
      </c>
      <c r="D24" s="22" t="s">
        <v>7</v>
      </c>
      <c r="E24" s="25" t="s">
        <v>9</v>
      </c>
      <c r="F24" s="30" t="s">
        <v>14</v>
      </c>
      <c r="G24" s="22" t="s">
        <v>10</v>
      </c>
      <c r="H24" s="22" t="s">
        <v>8</v>
      </c>
      <c r="I24" s="22" t="s">
        <v>8</v>
      </c>
      <c r="J24" s="22" t="s">
        <v>11</v>
      </c>
      <c r="K24" s="28" t="s">
        <v>13</v>
      </c>
      <c r="L24" s="19"/>
      <c r="M24" s="19"/>
      <c r="N24" s="9"/>
    </row>
    <row r="25" spans="1:14" ht="3.75" customHeight="1" thickBot="1">
      <c r="A25" s="81"/>
      <c r="B25" s="16"/>
      <c r="C25" s="16"/>
      <c r="D25" s="16"/>
      <c r="E25" s="82"/>
      <c r="F25" s="16"/>
      <c r="G25" s="16"/>
      <c r="H25" s="16"/>
      <c r="I25" s="16"/>
      <c r="J25" s="16"/>
      <c r="K25" s="83"/>
      <c r="L25" s="63"/>
      <c r="M25" s="63"/>
      <c r="N25" s="8"/>
    </row>
    <row r="26" spans="1:13" ht="15" customHeight="1" thickTop="1">
      <c r="A26" s="44">
        <v>2</v>
      </c>
      <c r="B26" s="84">
        <v>4.0302</v>
      </c>
      <c r="C26" s="85">
        <v>1506.5833333333333</v>
      </c>
      <c r="D26" s="86">
        <v>6.80193</v>
      </c>
      <c r="E26" s="87">
        <v>20905</v>
      </c>
      <c r="F26" s="45">
        <v>4.223714226222668</v>
      </c>
      <c r="G26" s="45">
        <v>107.22147805752779</v>
      </c>
      <c r="H26" s="46">
        <v>1560.8113384297076</v>
      </c>
      <c r="I26" s="47">
        <v>53.146761801258016</v>
      </c>
      <c r="J26" s="48">
        <v>0.0712423080445818</v>
      </c>
      <c r="K26" s="47">
        <v>3.405857408518802</v>
      </c>
      <c r="L26" s="20"/>
      <c r="M26" s="20"/>
    </row>
    <row r="27" spans="1:13" ht="15" customHeight="1">
      <c r="A27" s="44">
        <v>1.5</v>
      </c>
      <c r="B27" s="84">
        <v>11.885600000000002</v>
      </c>
      <c r="C27" s="85">
        <v>1498.8633333333335</v>
      </c>
      <c r="D27" s="86">
        <v>6.8459900000000005</v>
      </c>
      <c r="E27" s="87">
        <v>20854</v>
      </c>
      <c r="F27" s="45">
        <v>12.456299391393022</v>
      </c>
      <c r="G27" s="45">
        <v>101.62236052884619</v>
      </c>
      <c r="H27" s="46">
        <v>1552.8134645211876</v>
      </c>
      <c r="I27" s="47">
        <v>148.5519303359723</v>
      </c>
      <c r="J27" s="48">
        <v>0.19913127390881002</v>
      </c>
      <c r="K27" s="47">
        <v>9.567061767128813</v>
      </c>
      <c r="L27" s="20"/>
      <c r="M27" s="20"/>
    </row>
    <row r="28" spans="1:13" ht="15" customHeight="1">
      <c r="A28" s="44">
        <v>1.25</v>
      </c>
      <c r="B28" s="84">
        <v>21.5374</v>
      </c>
      <c r="C28" s="85">
        <v>1513.96</v>
      </c>
      <c r="D28" s="86">
        <v>6.876033333333333</v>
      </c>
      <c r="E28" s="87">
        <v>20777</v>
      </c>
      <c r="F28" s="45">
        <v>22.57154056271354</v>
      </c>
      <c r="G28" s="45">
        <v>94.99339915688476</v>
      </c>
      <c r="H28" s="46">
        <v>1568.453521054731</v>
      </c>
      <c r="I28" s="47">
        <v>251.6276203999765</v>
      </c>
      <c r="J28" s="48">
        <v>0.3373024402144457</v>
      </c>
      <c r="K28" s="47">
        <v>16.043251421538518</v>
      </c>
      <c r="L28" s="20"/>
      <c r="M28" s="20"/>
    </row>
    <row r="29" spans="1:14" ht="15" customHeight="1">
      <c r="A29" s="44">
        <v>1</v>
      </c>
      <c r="B29" s="84">
        <v>39.952</v>
      </c>
      <c r="C29" s="85">
        <v>1536.2033333333336</v>
      </c>
      <c r="D29" s="86">
        <v>6.915086666666666</v>
      </c>
      <c r="E29" s="87">
        <v>20546</v>
      </c>
      <c r="F29" s="45">
        <v>41.870336649805985</v>
      </c>
      <c r="G29" s="45">
        <v>82.15968002776752</v>
      </c>
      <c r="H29" s="46">
        <v>1591.4974815864891</v>
      </c>
      <c r="I29" s="47">
        <v>403.7068523244396</v>
      </c>
      <c r="J29" s="48">
        <v>0.5411620004349055</v>
      </c>
      <c r="K29" s="47">
        <v>25.369498334174654</v>
      </c>
      <c r="L29" s="20"/>
      <c r="M29" s="20"/>
      <c r="N29" s="10"/>
    </row>
    <row r="30" spans="1:13" ht="15" customHeight="1">
      <c r="A30" s="44">
        <v>0.875</v>
      </c>
      <c r="B30" s="84">
        <v>53.4177</v>
      </c>
      <c r="C30" s="85">
        <v>1535.74</v>
      </c>
      <c r="D30" s="86">
        <v>6.914586666666666</v>
      </c>
      <c r="E30" s="87">
        <v>20506</v>
      </c>
      <c r="F30" s="45">
        <v>55.98260617887317</v>
      </c>
      <c r="G30" s="45">
        <v>72.65576084848466</v>
      </c>
      <c r="H30" s="46">
        <v>1591.0174710194408</v>
      </c>
      <c r="I30" s="47">
        <v>477.3373198354979</v>
      </c>
      <c r="J30" s="48">
        <v>0.6398623590288175</v>
      </c>
      <c r="K30" s="47">
        <v>30.005067267182508</v>
      </c>
      <c r="L30" s="20"/>
      <c r="M30" s="20"/>
    </row>
    <row r="31" spans="1:13" ht="15" customHeight="1">
      <c r="A31" s="44">
        <v>0.75</v>
      </c>
      <c r="B31" s="84">
        <v>68.71343333333333</v>
      </c>
      <c r="C31" s="85">
        <v>1511.4433333333334</v>
      </c>
      <c r="D31" s="86">
        <v>6.804433333333333</v>
      </c>
      <c r="E31" s="87">
        <v>20663</v>
      </c>
      <c r="F31" s="45">
        <v>72.01277998675077</v>
      </c>
      <c r="G31" s="45">
        <v>60.29741774614455</v>
      </c>
      <c r="H31" s="46">
        <v>1565.8462694135685</v>
      </c>
      <c r="I31" s="47">
        <v>509.5807132175566</v>
      </c>
      <c r="J31" s="48">
        <v>0.6830840659752769</v>
      </c>
      <c r="K31" s="47">
        <v>32.546757498359646</v>
      </c>
      <c r="L31" s="20"/>
      <c r="M31" s="20"/>
    </row>
    <row r="32" spans="1:13" ht="15" customHeight="1">
      <c r="A32" s="44">
        <v>0.625</v>
      </c>
      <c r="B32" s="84">
        <v>83.93920000000001</v>
      </c>
      <c r="C32" s="85">
        <v>1455.8633333333335</v>
      </c>
      <c r="D32" s="86">
        <v>6.54808</v>
      </c>
      <c r="E32" s="87">
        <v>21132</v>
      </c>
      <c r="F32" s="45">
        <v>87.96962760601207</v>
      </c>
      <c r="G32" s="45">
        <v>46.10333959397005</v>
      </c>
      <c r="H32" s="46">
        <v>1508.2657212483448</v>
      </c>
      <c r="I32" s="47">
        <v>475.9576995321679</v>
      </c>
      <c r="J32" s="48">
        <v>0.6380130020538443</v>
      </c>
      <c r="K32" s="47">
        <v>31.559092514951384</v>
      </c>
      <c r="L32" s="20"/>
      <c r="M32" s="20"/>
    </row>
    <row r="33" spans="1:14" ht="15" customHeight="1">
      <c r="A33" s="44">
        <v>0.5</v>
      </c>
      <c r="B33" s="84">
        <v>97.26986666666666</v>
      </c>
      <c r="C33" s="85">
        <v>1363.41</v>
      </c>
      <c r="D33" s="86">
        <v>6.11448</v>
      </c>
      <c r="E33" s="87">
        <v>21994</v>
      </c>
      <c r="F33" s="45">
        <v>101.94038003642056</v>
      </c>
      <c r="G33" s="45">
        <v>31.670876669774156</v>
      </c>
      <c r="H33" s="46">
        <v>1412.4846198983003</v>
      </c>
      <c r="I33" s="47">
        <v>378.88774811213244</v>
      </c>
      <c r="J33" s="48">
        <v>0.507892423742805</v>
      </c>
      <c r="K33" s="47">
        <v>26.82621132780265</v>
      </c>
      <c r="L33" s="20"/>
      <c r="M33" s="20"/>
      <c r="N33" s="17"/>
    </row>
    <row r="34" spans="1:13" ht="15" customHeight="1">
      <c r="A34" s="44">
        <v>0.375</v>
      </c>
      <c r="B34" s="84">
        <v>109.97033333333333</v>
      </c>
      <c r="C34" s="85">
        <v>1258.9033333333334</v>
      </c>
      <c r="D34" s="86">
        <v>5.6233</v>
      </c>
      <c r="E34" s="87">
        <v>23125</v>
      </c>
      <c r="F34" s="45">
        <v>115.2506727612647</v>
      </c>
      <c r="G34" s="45">
        <v>18.889368982383363</v>
      </c>
      <c r="H34" s="46">
        <v>1304.2163371781317</v>
      </c>
      <c r="I34" s="47">
        <v>255.48417384321624</v>
      </c>
      <c r="J34" s="48">
        <v>0.3424720828997536</v>
      </c>
      <c r="K34" s="47">
        <v>19.590578532803082</v>
      </c>
      <c r="L34" s="20"/>
      <c r="M34" s="20"/>
    </row>
    <row r="35" spans="1:13" ht="15" customHeight="1">
      <c r="A35" s="44">
        <v>0.25</v>
      </c>
      <c r="B35" s="84">
        <v>121.221</v>
      </c>
      <c r="C35" s="85">
        <v>1170.11</v>
      </c>
      <c r="D35" s="86">
        <v>5.211223333333333</v>
      </c>
      <c r="E35" s="87">
        <v>24243</v>
      </c>
      <c r="F35" s="45">
        <v>127.0415518378587</v>
      </c>
      <c r="G35" s="45">
        <v>9.082306655622057</v>
      </c>
      <c r="H35" s="46">
        <v>1212.2269739764267</v>
      </c>
      <c r="I35" s="47">
        <v>135.40820141118726</v>
      </c>
      <c r="J35" s="48">
        <v>0.1815123343313502</v>
      </c>
      <c r="K35" s="47">
        <v>11.170958082822379</v>
      </c>
      <c r="L35" s="20"/>
      <c r="M35" s="20"/>
    </row>
    <row r="36" spans="1:14" ht="15" customHeight="1">
      <c r="A36" s="44">
        <v>0</v>
      </c>
      <c r="B36" s="84">
        <v>135.822</v>
      </c>
      <c r="C36" s="85">
        <v>1090.1</v>
      </c>
      <c r="D36" s="86">
        <v>4.8362066666666665</v>
      </c>
      <c r="E36" s="87">
        <v>25340</v>
      </c>
      <c r="F36" s="45">
        <v>142.3436339720151</v>
      </c>
      <c r="G36" s="45">
        <v>0</v>
      </c>
      <c r="H36" s="46">
        <v>1129.3370916680508</v>
      </c>
      <c r="I36" s="49">
        <v>0</v>
      </c>
      <c r="J36" s="50">
        <v>0</v>
      </c>
      <c r="K36" s="47">
        <v>0</v>
      </c>
      <c r="L36" s="20"/>
      <c r="M36" s="20"/>
      <c r="N36" s="10"/>
    </row>
    <row r="37" spans="1:13" ht="23.25">
      <c r="A37" s="2"/>
      <c r="B37" s="88"/>
      <c r="C37" s="89"/>
      <c r="D37" s="90"/>
      <c r="E37" s="91"/>
      <c r="F37" s="89" t="s">
        <v>19</v>
      </c>
      <c r="G37" s="92">
        <v>509.65714787038445</v>
      </c>
      <c r="H37" s="93"/>
      <c r="I37" s="94"/>
      <c r="J37" s="95"/>
      <c r="K37" s="2"/>
      <c r="L37" s="2"/>
      <c r="M37" s="2"/>
    </row>
    <row r="38" spans="1:13" ht="15.75" hidden="1">
      <c r="A38" s="2"/>
      <c r="B38" s="2"/>
      <c r="C38" s="2"/>
      <c r="D38" s="2"/>
      <c r="E38" s="2"/>
      <c r="F38" s="96"/>
      <c r="G38" s="96"/>
      <c r="H38" s="2"/>
      <c r="I38" s="96"/>
      <c r="J38" s="2"/>
      <c r="K38" s="2"/>
      <c r="L38" s="2"/>
      <c r="M38" s="2"/>
    </row>
    <row r="39" spans="1:13" ht="23.25" hidden="1">
      <c r="A39" s="2"/>
      <c r="B39" s="2"/>
      <c r="C39" s="2"/>
      <c r="D39" s="68"/>
      <c r="E39" s="97"/>
      <c r="F39" s="31"/>
      <c r="G39" s="32"/>
      <c r="H39" s="2"/>
      <c r="I39" s="7"/>
      <c r="J39" s="2"/>
      <c r="K39" s="2"/>
      <c r="L39" s="2"/>
      <c r="M39" s="2"/>
    </row>
    <row r="40" spans="1:13" ht="15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98"/>
      <c r="M42" s="2"/>
    </row>
    <row r="43" spans="1:13" ht="15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4" ht="15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98"/>
      <c r="N44" s="11"/>
    </row>
    <row r="45" spans="1:13" ht="15.75">
      <c r="A45" s="2"/>
      <c r="B45" s="96"/>
      <c r="C45" s="96"/>
      <c r="D45" s="96"/>
      <c r="E45" s="96"/>
      <c r="F45" s="96"/>
      <c r="G45" s="96"/>
      <c r="H45" s="96"/>
      <c r="I45" s="2"/>
      <c r="J45" s="2"/>
      <c r="K45" s="2"/>
      <c r="L45" s="2"/>
      <c r="M45" s="2"/>
    </row>
    <row r="46" spans="1:13" ht="15.75" customHeight="1">
      <c r="A46" s="2"/>
      <c r="B46" s="96"/>
      <c r="C46" s="96"/>
      <c r="D46" s="96"/>
      <c r="E46" s="96"/>
      <c r="F46" s="96"/>
      <c r="G46" s="96"/>
      <c r="H46" s="96"/>
      <c r="I46" s="2"/>
      <c r="J46" s="2"/>
      <c r="K46" s="2"/>
      <c r="L46" s="2"/>
      <c r="M46" s="2"/>
    </row>
    <row r="47" spans="1:13" ht="15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ht="15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ht="15.75" hidden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ht="15.75" hidden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ht="15.75" hidden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15.75" hidden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15.75" hidden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ht="15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ht="15.75">
      <c r="A55" s="123" t="s">
        <v>18</v>
      </c>
      <c r="B55" s="124"/>
      <c r="C55" s="124"/>
      <c r="D55" s="124"/>
      <c r="E55" s="124"/>
      <c r="F55" s="33" t="s">
        <v>0</v>
      </c>
      <c r="G55" s="21" t="s">
        <v>1</v>
      </c>
      <c r="H55" s="21" t="s">
        <v>0</v>
      </c>
      <c r="I55" s="78"/>
      <c r="J55" s="78"/>
      <c r="K55" s="79"/>
      <c r="L55" s="2"/>
      <c r="M55" s="2"/>
    </row>
    <row r="56" spans="1:13" ht="15.75">
      <c r="A56" s="23" t="s">
        <v>2</v>
      </c>
      <c r="B56" s="22" t="s">
        <v>3</v>
      </c>
      <c r="C56" s="22" t="s">
        <v>4</v>
      </c>
      <c r="D56" s="99"/>
      <c r="E56" s="100"/>
      <c r="F56" s="22" t="s">
        <v>3</v>
      </c>
      <c r="G56" s="22" t="s">
        <v>5</v>
      </c>
      <c r="H56" s="22" t="s">
        <v>4</v>
      </c>
      <c r="I56" s="22" t="s">
        <v>1</v>
      </c>
      <c r="J56" s="22"/>
      <c r="K56" s="27" t="s">
        <v>12</v>
      </c>
      <c r="L56" s="2"/>
      <c r="M56" s="2"/>
    </row>
    <row r="57" spans="1:13" ht="17.25">
      <c r="A57" s="29" t="s">
        <v>15</v>
      </c>
      <c r="B57" s="24" t="s">
        <v>16</v>
      </c>
      <c r="C57" s="22" t="s">
        <v>8</v>
      </c>
      <c r="D57" s="22" t="s">
        <v>7</v>
      </c>
      <c r="E57" s="25" t="s">
        <v>9</v>
      </c>
      <c r="F57" s="24" t="s">
        <v>16</v>
      </c>
      <c r="G57" s="30" t="s">
        <v>17</v>
      </c>
      <c r="H57" s="22" t="s">
        <v>8</v>
      </c>
      <c r="I57" s="22" t="s">
        <v>8</v>
      </c>
      <c r="J57" s="22" t="s">
        <v>11</v>
      </c>
      <c r="K57" s="28" t="s">
        <v>13</v>
      </c>
      <c r="L57" s="2"/>
      <c r="M57" s="2"/>
    </row>
    <row r="58" spans="1:13" ht="15.75">
      <c r="A58" s="34">
        <f>AIRFLOW!A26*25.4</f>
        <v>50.8</v>
      </c>
      <c r="B58" s="101">
        <f>AIRFLOW!B26*25.4</f>
        <v>102.36707999999999</v>
      </c>
      <c r="C58" s="102">
        <f>AIRFLOW!C26</f>
        <v>1506.5833333333333</v>
      </c>
      <c r="D58" s="103">
        <f>AIRFLOW!D26</f>
        <v>6.80193</v>
      </c>
      <c r="E58" s="104">
        <f>AIRFLOW!E26</f>
        <v>20905</v>
      </c>
      <c r="F58" s="35">
        <f>25.4*AIRFLOW!F26</f>
        <v>107.28234134605577</v>
      </c>
      <c r="G58" s="36">
        <f>AIRFLOW!G26*0.472</f>
        <v>50.60853764315311</v>
      </c>
      <c r="H58" s="35">
        <f>AIRFLOW!H26</f>
        <v>1560.8113384297076</v>
      </c>
      <c r="I58" s="36">
        <f>AIRFLOW!I26</f>
        <v>53.146761801258016</v>
      </c>
      <c r="J58" s="37">
        <f>AIRFLOW!J26</f>
        <v>0.0712423080445818</v>
      </c>
      <c r="K58" s="38">
        <f>AIRFLOW!K26</f>
        <v>3.405857408518802</v>
      </c>
      <c r="L58" s="2"/>
      <c r="M58" s="2"/>
    </row>
    <row r="59" spans="1:13" ht="15.75">
      <c r="A59" s="34">
        <f>AIRFLOW!A27*25.4</f>
        <v>38.099999999999994</v>
      </c>
      <c r="B59" s="101">
        <f>AIRFLOW!B27*25.4</f>
        <v>301.89424</v>
      </c>
      <c r="C59" s="102">
        <f>AIRFLOW!C27</f>
        <v>1498.8633333333335</v>
      </c>
      <c r="D59" s="103">
        <f>AIRFLOW!D27</f>
        <v>6.8459900000000005</v>
      </c>
      <c r="E59" s="104">
        <f>AIRFLOW!E27</f>
        <v>20854</v>
      </c>
      <c r="F59" s="35">
        <f>25.4*AIRFLOW!F27</f>
        <v>316.3900045413828</v>
      </c>
      <c r="G59" s="36">
        <f>AIRFLOW!G27*0.472</f>
        <v>47.965754169615394</v>
      </c>
      <c r="H59" s="35">
        <f>AIRFLOW!H27</f>
        <v>1552.8134645211876</v>
      </c>
      <c r="I59" s="36">
        <f>AIRFLOW!I27</f>
        <v>148.5519303359723</v>
      </c>
      <c r="J59" s="37">
        <f>AIRFLOW!J27</f>
        <v>0.19913127390881002</v>
      </c>
      <c r="K59" s="38">
        <f>AIRFLOW!K27</f>
        <v>9.567061767128813</v>
      </c>
      <c r="L59" s="2"/>
      <c r="M59" s="2"/>
    </row>
    <row r="60" spans="1:13" ht="15.75">
      <c r="A60" s="34">
        <f>AIRFLOW!A28*25.4</f>
        <v>31.75</v>
      </c>
      <c r="B60" s="101">
        <f>AIRFLOW!B28*25.4</f>
        <v>547.04996</v>
      </c>
      <c r="C60" s="102">
        <f>AIRFLOW!C28</f>
        <v>1513.96</v>
      </c>
      <c r="D60" s="103">
        <f>AIRFLOW!D28</f>
        <v>6.876033333333333</v>
      </c>
      <c r="E60" s="104">
        <f>AIRFLOW!E28</f>
        <v>20777</v>
      </c>
      <c r="F60" s="35">
        <f>25.4*AIRFLOW!F28</f>
        <v>573.3171302929239</v>
      </c>
      <c r="G60" s="36">
        <f>AIRFLOW!G28*0.472</f>
        <v>44.836884402049606</v>
      </c>
      <c r="H60" s="35">
        <f>AIRFLOW!H28</f>
        <v>1568.453521054731</v>
      </c>
      <c r="I60" s="36">
        <f>AIRFLOW!I28</f>
        <v>251.6276203999765</v>
      </c>
      <c r="J60" s="37">
        <f>AIRFLOW!J28</f>
        <v>0.3373024402144457</v>
      </c>
      <c r="K60" s="38">
        <f>AIRFLOW!K28</f>
        <v>16.043251421538518</v>
      </c>
      <c r="L60" s="2"/>
      <c r="M60" s="2"/>
    </row>
    <row r="61" spans="1:13" ht="15.75">
      <c r="A61" s="34">
        <f>AIRFLOW!A29*25.4</f>
        <v>25.4</v>
      </c>
      <c r="B61" s="101">
        <f>AIRFLOW!B29*25.4</f>
        <v>1014.7807999999999</v>
      </c>
      <c r="C61" s="102">
        <f>AIRFLOW!C29</f>
        <v>1536.2033333333336</v>
      </c>
      <c r="D61" s="103">
        <f>AIRFLOW!D29</f>
        <v>6.915086666666666</v>
      </c>
      <c r="E61" s="104">
        <f>AIRFLOW!E29</f>
        <v>20546</v>
      </c>
      <c r="F61" s="35">
        <f>25.4*AIRFLOW!F29</f>
        <v>1063.506550905072</v>
      </c>
      <c r="G61" s="36">
        <f>AIRFLOW!G29*0.472</f>
        <v>38.779368973106266</v>
      </c>
      <c r="H61" s="35">
        <f>AIRFLOW!H29</f>
        <v>1591.4974815864891</v>
      </c>
      <c r="I61" s="36">
        <f>AIRFLOW!I29</f>
        <v>403.7068523244396</v>
      </c>
      <c r="J61" s="37">
        <f>AIRFLOW!J29</f>
        <v>0.5411620004349055</v>
      </c>
      <c r="K61" s="38">
        <f>AIRFLOW!K29</f>
        <v>25.369498334174654</v>
      </c>
      <c r="L61" s="2"/>
      <c r="M61" s="2"/>
    </row>
    <row r="62" spans="1:13" ht="15.75">
      <c r="A62" s="34">
        <f>AIRFLOW!A30*25.4</f>
        <v>22.224999999999998</v>
      </c>
      <c r="B62" s="101">
        <f>AIRFLOW!B30*25.4</f>
        <v>1356.80958</v>
      </c>
      <c r="C62" s="102">
        <f>AIRFLOW!C30</f>
        <v>1535.74</v>
      </c>
      <c r="D62" s="103">
        <f>AIRFLOW!D30</f>
        <v>6.914586666666666</v>
      </c>
      <c r="E62" s="104">
        <f>AIRFLOW!E30</f>
        <v>20506</v>
      </c>
      <c r="F62" s="35">
        <f>25.4*AIRFLOW!F30</f>
        <v>1421.9581969433784</v>
      </c>
      <c r="G62" s="36">
        <f>AIRFLOW!G30*0.472</f>
        <v>34.29351912048476</v>
      </c>
      <c r="H62" s="35">
        <f>AIRFLOW!H30</f>
        <v>1591.0174710194408</v>
      </c>
      <c r="I62" s="36">
        <f>AIRFLOW!I30</f>
        <v>477.3373198354979</v>
      </c>
      <c r="J62" s="37">
        <f>AIRFLOW!J30</f>
        <v>0.6398623590288175</v>
      </c>
      <c r="K62" s="38">
        <f>AIRFLOW!K30</f>
        <v>30.005067267182508</v>
      </c>
      <c r="L62" s="2"/>
      <c r="M62" s="2"/>
    </row>
    <row r="63" spans="1:13" ht="15.75">
      <c r="A63" s="34">
        <f>AIRFLOW!A31*25.4</f>
        <v>19.049999999999997</v>
      </c>
      <c r="B63" s="101">
        <f>AIRFLOW!B31*25.4</f>
        <v>1745.3212066666665</v>
      </c>
      <c r="C63" s="102">
        <f>AIRFLOW!C31</f>
        <v>1511.4433333333334</v>
      </c>
      <c r="D63" s="103">
        <f>AIRFLOW!D31</f>
        <v>6.804433333333333</v>
      </c>
      <c r="E63" s="104">
        <f>AIRFLOW!E31</f>
        <v>20663</v>
      </c>
      <c r="F63" s="35">
        <f>25.4*AIRFLOW!F31</f>
        <v>1829.1246116634695</v>
      </c>
      <c r="G63" s="36">
        <f>AIRFLOW!G31*0.472</f>
        <v>28.460381176180228</v>
      </c>
      <c r="H63" s="35">
        <f>AIRFLOW!H31</f>
        <v>1565.8462694135685</v>
      </c>
      <c r="I63" s="36">
        <f>AIRFLOW!I31</f>
        <v>509.5807132175566</v>
      </c>
      <c r="J63" s="37">
        <f>AIRFLOW!J31</f>
        <v>0.6830840659752769</v>
      </c>
      <c r="K63" s="38">
        <f>AIRFLOW!K31</f>
        <v>32.546757498359646</v>
      </c>
      <c r="L63" s="2"/>
      <c r="M63" s="2"/>
    </row>
    <row r="64" spans="1:13" ht="15.75">
      <c r="A64" s="34">
        <f>AIRFLOW!A32*25.4</f>
        <v>15.875</v>
      </c>
      <c r="B64" s="101">
        <f>AIRFLOW!B32*25.4</f>
        <v>2132.0556800000004</v>
      </c>
      <c r="C64" s="102">
        <f>AIRFLOW!C32</f>
        <v>1455.8633333333335</v>
      </c>
      <c r="D64" s="103">
        <f>AIRFLOW!D32</f>
        <v>6.54808</v>
      </c>
      <c r="E64" s="104">
        <f>AIRFLOW!E32</f>
        <v>21132</v>
      </c>
      <c r="F64" s="35">
        <f>25.4*AIRFLOW!F32</f>
        <v>2234.4285411927062</v>
      </c>
      <c r="G64" s="36">
        <f>AIRFLOW!G32*0.472</f>
        <v>21.760776288353863</v>
      </c>
      <c r="H64" s="35">
        <f>AIRFLOW!H32</f>
        <v>1508.2657212483448</v>
      </c>
      <c r="I64" s="36">
        <f>AIRFLOW!I32</f>
        <v>475.9576995321679</v>
      </c>
      <c r="J64" s="37">
        <f>AIRFLOW!J32</f>
        <v>0.6380130020538443</v>
      </c>
      <c r="K64" s="38">
        <f>AIRFLOW!K32</f>
        <v>31.559092514951384</v>
      </c>
      <c r="L64" s="2"/>
      <c r="M64" s="2"/>
    </row>
    <row r="65" spans="1:13" ht="15.75">
      <c r="A65" s="34">
        <f>AIRFLOW!A33*25.4</f>
        <v>12.7</v>
      </c>
      <c r="B65" s="101">
        <f>AIRFLOW!B33*25.4</f>
        <v>2470.654613333333</v>
      </c>
      <c r="C65" s="102">
        <f>AIRFLOW!C33</f>
        <v>1363.41</v>
      </c>
      <c r="D65" s="103">
        <f>AIRFLOW!D33</f>
        <v>6.11448</v>
      </c>
      <c r="E65" s="104">
        <f>AIRFLOW!E33</f>
        <v>21994</v>
      </c>
      <c r="F65" s="35">
        <f>25.4*AIRFLOW!F33</f>
        <v>2589.285652925082</v>
      </c>
      <c r="G65" s="36">
        <f>AIRFLOW!G33*0.472</f>
        <v>14.9486537881334</v>
      </c>
      <c r="H65" s="35">
        <f>AIRFLOW!H33</f>
        <v>1412.4846198983003</v>
      </c>
      <c r="I65" s="36">
        <f>AIRFLOW!I33</f>
        <v>378.88774811213244</v>
      </c>
      <c r="J65" s="37">
        <f>AIRFLOW!J33</f>
        <v>0.507892423742805</v>
      </c>
      <c r="K65" s="38">
        <f>AIRFLOW!K33</f>
        <v>26.82621132780265</v>
      </c>
      <c r="L65" s="2"/>
      <c r="M65" s="2"/>
    </row>
    <row r="66" spans="1:13" ht="15.75">
      <c r="A66" s="34">
        <f>AIRFLOW!A34*25.4</f>
        <v>9.524999999999999</v>
      </c>
      <c r="B66" s="101">
        <f>AIRFLOW!B34*25.4</f>
        <v>2793.2464666666665</v>
      </c>
      <c r="C66" s="102">
        <f>AIRFLOW!C34</f>
        <v>1258.9033333333334</v>
      </c>
      <c r="D66" s="103">
        <f>AIRFLOW!D34</f>
        <v>5.6233</v>
      </c>
      <c r="E66" s="104">
        <f>AIRFLOW!E34</f>
        <v>23125</v>
      </c>
      <c r="F66" s="35">
        <f>25.4*AIRFLOW!F34</f>
        <v>2927.367088136123</v>
      </c>
      <c r="G66" s="36">
        <f>AIRFLOW!G34*0.472</f>
        <v>8.915782159684946</v>
      </c>
      <c r="H66" s="35">
        <f>AIRFLOW!H34</f>
        <v>1304.2163371781317</v>
      </c>
      <c r="I66" s="36">
        <f>AIRFLOW!I34</f>
        <v>255.48417384321624</v>
      </c>
      <c r="J66" s="37">
        <f>AIRFLOW!J34</f>
        <v>0.3424720828997536</v>
      </c>
      <c r="K66" s="38">
        <f>AIRFLOW!K34</f>
        <v>19.590578532803082</v>
      </c>
      <c r="L66" s="2"/>
      <c r="M66" s="2"/>
    </row>
    <row r="67" spans="1:13" ht="15.75">
      <c r="A67" s="34">
        <f>AIRFLOW!A35*25.4</f>
        <v>6.35</v>
      </c>
      <c r="B67" s="101">
        <f>AIRFLOW!B35*25.4</f>
        <v>3079.0134</v>
      </c>
      <c r="C67" s="102">
        <f>AIRFLOW!C35</f>
        <v>1170.11</v>
      </c>
      <c r="D67" s="103">
        <f>AIRFLOW!D35</f>
        <v>5.211223333333333</v>
      </c>
      <c r="E67" s="104">
        <f>AIRFLOW!E35</f>
        <v>24243</v>
      </c>
      <c r="F67" s="35">
        <f>25.4*AIRFLOW!F35</f>
        <v>3226.855416681611</v>
      </c>
      <c r="G67" s="36">
        <f>AIRFLOW!G35*0.472</f>
        <v>4.2868487414536105</v>
      </c>
      <c r="H67" s="35">
        <f>AIRFLOW!H35</f>
        <v>1212.2269739764267</v>
      </c>
      <c r="I67" s="36">
        <f>AIRFLOW!I35</f>
        <v>135.40820141118726</v>
      </c>
      <c r="J67" s="37">
        <f>AIRFLOW!J35</f>
        <v>0.1815123343313502</v>
      </c>
      <c r="K67" s="38">
        <f>AIRFLOW!K35</f>
        <v>11.170958082822379</v>
      </c>
      <c r="L67" s="2"/>
      <c r="M67" s="2"/>
    </row>
    <row r="68" spans="1:13" ht="15.75">
      <c r="A68" s="34">
        <f>AIRFLOW!A36*25.4</f>
        <v>0</v>
      </c>
      <c r="B68" s="101">
        <f>AIRFLOW!B36*25.4</f>
        <v>3449.8788</v>
      </c>
      <c r="C68" s="102">
        <f>AIRFLOW!C36</f>
        <v>1090.1</v>
      </c>
      <c r="D68" s="103">
        <f>AIRFLOW!D36</f>
        <v>4.8362066666666665</v>
      </c>
      <c r="E68" s="104">
        <f>AIRFLOW!E36</f>
        <v>25340</v>
      </c>
      <c r="F68" s="35">
        <f>25.4*AIRFLOW!F36</f>
        <v>3615.5283028891836</v>
      </c>
      <c r="G68" s="36">
        <f>AIRFLOW!G36*0.472</f>
        <v>0</v>
      </c>
      <c r="H68" s="35">
        <f>AIRFLOW!H36</f>
        <v>1129.3370916680508</v>
      </c>
      <c r="I68" s="36">
        <f>AIRFLOW!I36</f>
        <v>0</v>
      </c>
      <c r="J68" s="37">
        <f>AIRFLOW!J36</f>
        <v>0</v>
      </c>
      <c r="K68" s="38">
        <f>AIRFLOW!K36</f>
        <v>0</v>
      </c>
      <c r="L68" s="2"/>
      <c r="M68" s="2"/>
    </row>
    <row r="69" spans="1:13" ht="23.25">
      <c r="A69" s="2"/>
      <c r="B69" s="88"/>
      <c r="C69" s="105"/>
      <c r="D69" s="90"/>
      <c r="E69" s="91"/>
      <c r="F69" s="89" t="s">
        <v>19</v>
      </c>
      <c r="G69" s="92">
        <f>G37</f>
        <v>509.65714787038445</v>
      </c>
      <c r="H69" s="93"/>
      <c r="I69" s="94"/>
      <c r="J69" s="95"/>
      <c r="K69" s="2"/>
      <c r="L69" s="2"/>
      <c r="M69" s="2"/>
    </row>
    <row r="70" spans="1:13" ht="15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5.75">
      <c r="A71" s="120"/>
      <c r="B71" s="120"/>
      <c r="C71" s="120"/>
      <c r="D71" s="120"/>
      <c r="E71" s="121"/>
      <c r="F71" s="33" t="s">
        <v>0</v>
      </c>
      <c r="G71" s="21" t="s">
        <v>1</v>
      </c>
      <c r="H71" s="21" t="s">
        <v>0</v>
      </c>
      <c r="I71" s="78"/>
      <c r="J71" s="78"/>
      <c r="K71" s="79"/>
      <c r="L71" s="2"/>
      <c r="M71" s="2"/>
    </row>
    <row r="72" spans="1:13" ht="15.75">
      <c r="A72" s="23" t="s">
        <v>2</v>
      </c>
      <c r="B72" s="22" t="s">
        <v>3</v>
      </c>
      <c r="C72" s="22" t="s">
        <v>4</v>
      </c>
      <c r="D72" s="99"/>
      <c r="E72" s="100"/>
      <c r="F72" s="22" t="s">
        <v>3</v>
      </c>
      <c r="G72" s="22" t="s">
        <v>5</v>
      </c>
      <c r="H72" s="22" t="s">
        <v>4</v>
      </c>
      <c r="I72" s="22" t="s">
        <v>1</v>
      </c>
      <c r="J72" s="22"/>
      <c r="K72" s="27" t="s">
        <v>12</v>
      </c>
      <c r="L72" s="2"/>
      <c r="M72" s="2"/>
    </row>
    <row r="73" spans="1:13" ht="15.75">
      <c r="A73" s="29" t="s">
        <v>15</v>
      </c>
      <c r="B73" s="24" t="s">
        <v>24</v>
      </c>
      <c r="C73" s="22" t="s">
        <v>8</v>
      </c>
      <c r="D73" s="22" t="s">
        <v>7</v>
      </c>
      <c r="E73" s="25" t="s">
        <v>9</v>
      </c>
      <c r="F73" s="24" t="s">
        <v>24</v>
      </c>
      <c r="G73" s="30" t="s">
        <v>23</v>
      </c>
      <c r="H73" s="22" t="s">
        <v>8</v>
      </c>
      <c r="I73" s="22" t="s">
        <v>8</v>
      </c>
      <c r="J73" s="22" t="s">
        <v>11</v>
      </c>
      <c r="K73" s="28" t="s">
        <v>13</v>
      </c>
      <c r="L73" s="2"/>
      <c r="M73" s="2"/>
    </row>
    <row r="74" spans="1:13" ht="15.75">
      <c r="A74" s="39">
        <f>AIRFLOW!A26*25.4</f>
        <v>50.8</v>
      </c>
      <c r="B74" s="106">
        <f>AIRFLOW!B26*(0.07355)/(0.2952998)</f>
        <v>1.0037975305096718</v>
      </c>
      <c r="C74" s="102">
        <f>AIRFLOW!C26</f>
        <v>1506.5833333333333</v>
      </c>
      <c r="D74" s="103">
        <f>AIRFLOW!D26</f>
        <v>6.80193</v>
      </c>
      <c r="E74" s="107">
        <f>AIRFLOW!E26</f>
        <v>20905</v>
      </c>
      <c r="F74" s="41">
        <f>AIRFLOW!F26*(0.07355/0.2952998)</f>
        <v>1.0519959083571249</v>
      </c>
      <c r="G74" s="41">
        <f>AIRFLOW!G26*0.472*(0.001*3600)</f>
        <v>182.1907355153512</v>
      </c>
      <c r="H74" s="40">
        <f>AIRFLOW!H26</f>
        <v>1560.8113384297076</v>
      </c>
      <c r="I74" s="42">
        <f>AIRFLOW!I26</f>
        <v>53.146761801258016</v>
      </c>
      <c r="J74" s="43">
        <f>AIRFLOW!J26</f>
        <v>0.0712423080445818</v>
      </c>
      <c r="K74" s="41">
        <f>AIRFLOW!K26</f>
        <v>3.405857408518802</v>
      </c>
      <c r="L74" s="2"/>
      <c r="M74" s="2"/>
    </row>
    <row r="75" spans="1:13" ht="15.75">
      <c r="A75" s="39">
        <f>AIRFLOW!A27*25.4</f>
        <v>38.099999999999994</v>
      </c>
      <c r="B75" s="106">
        <f>AIRFLOW!B27*(0.07355)/(0.2952998)</f>
        <v>2.9603334644994685</v>
      </c>
      <c r="C75" s="102">
        <f>AIRFLOW!C27</f>
        <v>1498.8633333333335</v>
      </c>
      <c r="D75" s="103">
        <f>AIRFLOW!D27</f>
        <v>6.8459900000000005</v>
      </c>
      <c r="E75" s="107">
        <f>AIRFLOW!E27</f>
        <v>20854</v>
      </c>
      <c r="F75" s="41">
        <f>AIRFLOW!F27*(0.07355/0.2952998)</f>
        <v>3.102476941186404</v>
      </c>
      <c r="G75" s="41">
        <f>AIRFLOW!G27*0.472*(0.001*3600)</f>
        <v>172.67671501061542</v>
      </c>
      <c r="H75" s="40">
        <f>AIRFLOW!H27</f>
        <v>1552.8134645211876</v>
      </c>
      <c r="I75" s="42">
        <f>AIRFLOW!I27</f>
        <v>148.5519303359723</v>
      </c>
      <c r="J75" s="43">
        <f>AIRFLOW!J27</f>
        <v>0.19913127390881002</v>
      </c>
      <c r="K75" s="41">
        <f>AIRFLOW!K27</f>
        <v>9.567061767128813</v>
      </c>
      <c r="L75" s="2"/>
      <c r="M75" s="2"/>
    </row>
    <row r="76" spans="1:13" ht="15.75">
      <c r="A76" s="39">
        <f>AIRFLOW!A28*25.4</f>
        <v>31.75</v>
      </c>
      <c r="B76" s="106">
        <f>AIRFLOW!B28*(0.07355)/(0.2952998)</f>
        <v>5.364296792615505</v>
      </c>
      <c r="C76" s="102">
        <f>AIRFLOW!C28</f>
        <v>1513.96</v>
      </c>
      <c r="D76" s="103">
        <f>AIRFLOW!D28</f>
        <v>6.876033333333333</v>
      </c>
      <c r="E76" s="107">
        <f>AIRFLOW!E28</f>
        <v>20777</v>
      </c>
      <c r="F76" s="41">
        <f>AIRFLOW!F28*(0.07355/0.2952998)</f>
        <v>5.621869057776474</v>
      </c>
      <c r="G76" s="41">
        <f>AIRFLOW!G28*0.472*(0.001*3600)</f>
        <v>161.4127838473786</v>
      </c>
      <c r="H76" s="40">
        <f>AIRFLOW!H28</f>
        <v>1568.453521054731</v>
      </c>
      <c r="I76" s="42">
        <f>AIRFLOW!I28</f>
        <v>251.6276203999765</v>
      </c>
      <c r="J76" s="43">
        <f>AIRFLOW!J28</f>
        <v>0.3373024402144457</v>
      </c>
      <c r="K76" s="41">
        <f>AIRFLOW!K28</f>
        <v>16.043251421538518</v>
      </c>
      <c r="L76" s="2"/>
      <c r="M76" s="2"/>
    </row>
    <row r="77" spans="1:13" ht="15.75">
      <c r="A77" s="39">
        <f>AIRFLOW!A29*25.4</f>
        <v>25.4</v>
      </c>
      <c r="B77" s="106">
        <f>AIRFLOW!B29*(0.07355)/(0.2952998)</f>
        <v>9.950801185777978</v>
      </c>
      <c r="C77" s="102">
        <f>AIRFLOW!C29</f>
        <v>1536.2033333333336</v>
      </c>
      <c r="D77" s="103">
        <f>AIRFLOW!D29</f>
        <v>6.915086666666666</v>
      </c>
      <c r="E77" s="107">
        <f>AIRFLOW!E29</f>
        <v>20546</v>
      </c>
      <c r="F77" s="41">
        <f>AIRFLOW!F29*(0.07355/0.2952998)</f>
        <v>10.42859920864569</v>
      </c>
      <c r="G77" s="41">
        <f>AIRFLOW!G29*0.472*(0.001*3600)</f>
        <v>139.60572830318256</v>
      </c>
      <c r="H77" s="40">
        <f>AIRFLOW!H29</f>
        <v>1591.4974815864891</v>
      </c>
      <c r="I77" s="42">
        <f>AIRFLOW!I29</f>
        <v>403.7068523244396</v>
      </c>
      <c r="J77" s="43">
        <f>AIRFLOW!J29</f>
        <v>0.5411620004349055</v>
      </c>
      <c r="K77" s="41">
        <f>AIRFLOW!K29</f>
        <v>25.369498334174654</v>
      </c>
      <c r="L77" s="2"/>
      <c r="M77" s="2"/>
    </row>
    <row r="78" spans="1:13" ht="15.75">
      <c r="A78" s="39">
        <f>AIRFLOW!A30*25.4</f>
        <v>22.224999999999998</v>
      </c>
      <c r="B78" s="106">
        <f>AIRFLOW!B30*(0.07355)/(0.2952998)</f>
        <v>13.304688438664709</v>
      </c>
      <c r="C78" s="102">
        <f>AIRFLOW!C30</f>
        <v>1535.74</v>
      </c>
      <c r="D78" s="103">
        <f>AIRFLOW!D30</f>
        <v>6.914586666666666</v>
      </c>
      <c r="E78" s="107">
        <f>AIRFLOW!E30</f>
        <v>20506</v>
      </c>
      <c r="F78" s="41">
        <f>AIRFLOW!F30*(0.07355/0.2952998)</f>
        <v>13.943526830888887</v>
      </c>
      <c r="G78" s="41">
        <f>AIRFLOW!G30*0.472*(0.001*3600)</f>
        <v>123.45666883374514</v>
      </c>
      <c r="H78" s="40">
        <f>AIRFLOW!H30</f>
        <v>1591.0174710194408</v>
      </c>
      <c r="I78" s="42">
        <f>AIRFLOW!I30</f>
        <v>477.3373198354979</v>
      </c>
      <c r="J78" s="43">
        <f>AIRFLOW!J30</f>
        <v>0.6398623590288175</v>
      </c>
      <c r="K78" s="41">
        <f>AIRFLOW!K30</f>
        <v>30.005067267182508</v>
      </c>
      <c r="L78" s="2"/>
      <c r="M78" s="2"/>
    </row>
    <row r="79" spans="1:13" ht="15.75">
      <c r="A79" s="39">
        <f>AIRFLOW!A31*25.4</f>
        <v>19.049999999999997</v>
      </c>
      <c r="B79" s="106">
        <f>AIRFLOW!B31*(0.07355)/(0.2952998)</f>
        <v>17.114380103429347</v>
      </c>
      <c r="C79" s="102">
        <f>AIRFLOW!C31</f>
        <v>1511.4433333333334</v>
      </c>
      <c r="D79" s="103">
        <f>AIRFLOW!D31</f>
        <v>6.804433333333333</v>
      </c>
      <c r="E79" s="107">
        <f>AIRFLOW!E31</f>
        <v>20663</v>
      </c>
      <c r="F79" s="41">
        <f>AIRFLOW!F31*(0.07355/0.2952998)</f>
        <v>17.9361447858262</v>
      </c>
      <c r="G79" s="41">
        <f>AIRFLOW!G31*0.472*(0.001*3600)</f>
        <v>102.45737223424882</v>
      </c>
      <c r="H79" s="40">
        <f>AIRFLOW!H31</f>
        <v>1565.8462694135685</v>
      </c>
      <c r="I79" s="42">
        <f>AIRFLOW!I31</f>
        <v>509.5807132175566</v>
      </c>
      <c r="J79" s="43">
        <f>AIRFLOW!J31</f>
        <v>0.6830840659752769</v>
      </c>
      <c r="K79" s="41">
        <f>AIRFLOW!K31</f>
        <v>32.546757498359646</v>
      </c>
      <c r="L79" s="2"/>
      <c r="M79" s="2"/>
    </row>
    <row r="80" spans="1:13" ht="15.75">
      <c r="A80" s="39">
        <f>AIRFLOW!A32*25.4</f>
        <v>15.875</v>
      </c>
      <c r="B80" s="106">
        <f>AIRFLOW!B32*(0.07355)/(0.2952998)</f>
        <v>20.90664524662733</v>
      </c>
      <c r="C80" s="102">
        <f>AIRFLOW!C32</f>
        <v>1455.8633333333335</v>
      </c>
      <c r="D80" s="103">
        <f>AIRFLOW!D32</f>
        <v>6.54808</v>
      </c>
      <c r="E80" s="107">
        <f>AIRFLOW!E32</f>
        <v>21132</v>
      </c>
      <c r="F80" s="41">
        <f>AIRFLOW!F32*(0.07355/0.2952998)</f>
        <v>21.910499466718868</v>
      </c>
      <c r="G80" s="41">
        <f>AIRFLOW!G32*0.472*(0.001*3600)</f>
        <v>78.3387946380739</v>
      </c>
      <c r="H80" s="40">
        <f>AIRFLOW!H32</f>
        <v>1508.2657212483448</v>
      </c>
      <c r="I80" s="42">
        <f>AIRFLOW!I32</f>
        <v>475.9576995321679</v>
      </c>
      <c r="J80" s="43">
        <f>AIRFLOW!J32</f>
        <v>0.6380130020538443</v>
      </c>
      <c r="K80" s="41">
        <f>AIRFLOW!K32</f>
        <v>31.559092514951384</v>
      </c>
      <c r="L80" s="2"/>
      <c r="M80" s="2"/>
    </row>
    <row r="81" spans="1:13" ht="15.75">
      <c r="A81" s="39">
        <f>AIRFLOW!A33*25.4</f>
        <v>12.7</v>
      </c>
      <c r="B81" s="106">
        <f>AIRFLOW!B33*(0.07355)/(0.2952998)</f>
        <v>24.226899894051176</v>
      </c>
      <c r="C81" s="102">
        <f>AIRFLOW!C33</f>
        <v>1363.41</v>
      </c>
      <c r="D81" s="103">
        <f>AIRFLOW!D33</f>
        <v>6.11448</v>
      </c>
      <c r="E81" s="107">
        <f>AIRFLOW!E33</f>
        <v>21994</v>
      </c>
      <c r="F81" s="41">
        <f>AIRFLOW!F33*(0.07355/0.2952998)</f>
        <v>25.390179579121735</v>
      </c>
      <c r="G81" s="41">
        <f>AIRFLOW!G33*0.472*(0.001*3600)</f>
        <v>53.81515363728024</v>
      </c>
      <c r="H81" s="40">
        <f>AIRFLOW!H33</f>
        <v>1412.4846198983003</v>
      </c>
      <c r="I81" s="42">
        <f>AIRFLOW!I33</f>
        <v>378.88774811213244</v>
      </c>
      <c r="J81" s="43">
        <f>AIRFLOW!J33</f>
        <v>0.507892423742805</v>
      </c>
      <c r="K81" s="41">
        <f>AIRFLOW!K33</f>
        <v>26.82621132780265</v>
      </c>
      <c r="L81" s="2"/>
      <c r="M81" s="2"/>
    </row>
    <row r="82" spans="1:13" ht="15.75">
      <c r="A82" s="39">
        <f>AIRFLOW!A34*25.4</f>
        <v>9.524999999999999</v>
      </c>
      <c r="B82" s="106">
        <f>AIRFLOW!B34*(0.07355)/(0.2952998)</f>
        <v>27.390191312918827</v>
      </c>
      <c r="C82" s="102">
        <f>AIRFLOW!C34</f>
        <v>1258.9033333333334</v>
      </c>
      <c r="D82" s="103">
        <f>AIRFLOW!D34</f>
        <v>5.6233</v>
      </c>
      <c r="E82" s="107">
        <f>AIRFLOW!E34</f>
        <v>23125</v>
      </c>
      <c r="F82" s="41">
        <f>AIRFLOW!F34*(0.07355/0.2952998)</f>
        <v>28.705359711015785</v>
      </c>
      <c r="G82" s="41">
        <f>AIRFLOW!G34*0.472*(0.001*3600)</f>
        <v>32.09681577486581</v>
      </c>
      <c r="H82" s="40">
        <f>AIRFLOW!H34</f>
        <v>1304.2163371781317</v>
      </c>
      <c r="I82" s="42">
        <f>AIRFLOW!I34</f>
        <v>255.48417384321624</v>
      </c>
      <c r="J82" s="43">
        <f>AIRFLOW!J34</f>
        <v>0.3424720828997536</v>
      </c>
      <c r="K82" s="41">
        <f>AIRFLOW!K34</f>
        <v>19.590578532803082</v>
      </c>
      <c r="L82" s="2"/>
      <c r="M82" s="2"/>
    </row>
    <row r="83" spans="1:13" ht="15.75">
      <c r="A83" s="39">
        <f>AIRFLOW!A35*25.4</f>
        <v>6.35</v>
      </c>
      <c r="B83" s="106">
        <f>AIRFLOW!B35*(0.07355)/(0.2952998)</f>
        <v>30.192382622677023</v>
      </c>
      <c r="C83" s="102">
        <f>AIRFLOW!C35</f>
        <v>1170.11</v>
      </c>
      <c r="D83" s="103">
        <f>AIRFLOW!D35</f>
        <v>5.211223333333333</v>
      </c>
      <c r="E83" s="107">
        <f>AIRFLOW!E35</f>
        <v>24243</v>
      </c>
      <c r="F83" s="41">
        <f>AIRFLOW!F35*(0.07355/0.2952998)</f>
        <v>31.642101138146753</v>
      </c>
      <c r="G83" s="41">
        <f>AIRFLOW!G35*0.472*(0.001*3600)</f>
        <v>15.432655469232998</v>
      </c>
      <c r="H83" s="40">
        <f>AIRFLOW!H35</f>
        <v>1212.2269739764267</v>
      </c>
      <c r="I83" s="42">
        <f>AIRFLOW!I35</f>
        <v>135.40820141118726</v>
      </c>
      <c r="J83" s="43">
        <f>AIRFLOW!J35</f>
        <v>0.1815123343313502</v>
      </c>
      <c r="K83" s="41">
        <f>AIRFLOW!K35</f>
        <v>11.170958082822379</v>
      </c>
      <c r="L83" s="2"/>
      <c r="M83" s="2"/>
    </row>
    <row r="84" spans="1:13" ht="15.75">
      <c r="A84" s="39">
        <f>AIRFLOW!A36*25.4</f>
        <v>0</v>
      </c>
      <c r="B84" s="106">
        <f>AIRFLOW!B36*(0.07355)/(0.2952998)</f>
        <v>33.82903781174251</v>
      </c>
      <c r="C84" s="102">
        <f>AIRFLOW!C36</f>
        <v>1090.1</v>
      </c>
      <c r="D84" s="103">
        <f>AIRFLOW!D36</f>
        <v>4.8362066666666665</v>
      </c>
      <c r="E84" s="107">
        <f>AIRFLOW!E36</f>
        <v>25340</v>
      </c>
      <c r="F84" s="41">
        <f>AIRFLOW!F36*(0.07355/0.2952998)</f>
        <v>35.45337409182706</v>
      </c>
      <c r="G84" s="41">
        <f>AIRFLOW!G36*0.472*(0.001*3600)</f>
        <v>0</v>
      </c>
      <c r="H84" s="40">
        <f>AIRFLOW!H36</f>
        <v>1129.3370916680508</v>
      </c>
      <c r="I84" s="42">
        <f>AIRFLOW!I36</f>
        <v>0</v>
      </c>
      <c r="J84" s="43">
        <f>AIRFLOW!J36</f>
        <v>0</v>
      </c>
      <c r="K84" s="41">
        <f>AIRFLOW!K36</f>
        <v>0</v>
      </c>
      <c r="L84" s="2"/>
      <c r="M84" s="2"/>
    </row>
    <row r="85" spans="1:13" ht="23.25">
      <c r="A85" s="2"/>
      <c r="B85" s="88"/>
      <c r="C85" s="105"/>
      <c r="D85" s="90"/>
      <c r="E85" s="91"/>
      <c r="F85" s="89" t="s">
        <v>19</v>
      </c>
      <c r="G85" s="92">
        <f>G37</f>
        <v>509.65714787038445</v>
      </c>
      <c r="H85" s="93"/>
      <c r="I85" s="94"/>
      <c r="J85" s="95"/>
      <c r="K85" s="2"/>
      <c r="L85" s="2"/>
      <c r="M85" s="2"/>
    </row>
    <row r="86" spans="1:13" ht="16.5" thickBo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ht="15.75">
      <c r="A87" s="108" t="s">
        <v>25</v>
      </c>
      <c r="B87" s="109"/>
      <c r="C87" s="109"/>
      <c r="D87" s="109"/>
      <c r="E87" s="109"/>
      <c r="F87" s="109"/>
      <c r="G87" s="109"/>
      <c r="H87" s="109"/>
      <c r="I87" s="109"/>
      <c r="J87" s="109"/>
      <c r="K87" s="110"/>
      <c r="L87" s="2"/>
      <c r="M87" s="2"/>
    </row>
    <row r="88" spans="1:13" ht="15.75">
      <c r="A88" s="111"/>
      <c r="B88" s="112"/>
      <c r="C88" s="112"/>
      <c r="D88" s="112"/>
      <c r="E88" s="112"/>
      <c r="F88" s="112"/>
      <c r="G88" s="112"/>
      <c r="H88" s="112"/>
      <c r="I88" s="112"/>
      <c r="J88" s="112"/>
      <c r="K88" s="113"/>
      <c r="L88" s="2"/>
      <c r="M88" s="2"/>
    </row>
    <row r="89" spans="1:13" ht="16.5" thickBot="1">
      <c r="A89" s="114"/>
      <c r="B89" s="115"/>
      <c r="C89" s="115"/>
      <c r="D89" s="115"/>
      <c r="E89" s="115"/>
      <c r="F89" s="115"/>
      <c r="G89" s="115"/>
      <c r="H89" s="115"/>
      <c r="I89" s="115"/>
      <c r="J89" s="115"/>
      <c r="K89" s="116"/>
      <c r="L89" s="2"/>
      <c r="M89" s="2"/>
    </row>
    <row r="90" ht="15.75" hidden="1"/>
    <row r="91" ht="15.75" hidden="1"/>
    <row r="92" ht="15.75" hidden="1"/>
    <row r="93" ht="15.75" hidden="1"/>
    <row r="94" ht="9" customHeight="1" hidden="1"/>
    <row r="95" ht="15.75" hidden="1">
      <c r="A95" s="15"/>
    </row>
    <row r="96" ht="15.75" hidden="1">
      <c r="A96" s="15"/>
    </row>
    <row r="97" ht="15.75" hidden="1">
      <c r="A97" s="15"/>
    </row>
    <row r="98" ht="15.75" hidden="1">
      <c r="A98" s="15"/>
    </row>
    <row r="99" ht="15.75" hidden="1">
      <c r="A99" s="15"/>
    </row>
    <row r="100" ht="15.75" hidden="1">
      <c r="A100" s="15"/>
    </row>
    <row r="101" ht="15.75" hidden="1">
      <c r="A101" s="15"/>
    </row>
    <row r="102" ht="19.5" customHeight="1" hidden="1">
      <c r="A102" s="15"/>
    </row>
    <row r="103" ht="15.75" hidden="1">
      <c r="A103" s="15"/>
    </row>
    <row r="104" ht="15.75" hidden="1">
      <c r="A104" s="15"/>
    </row>
    <row r="105" ht="15.75" hidden="1">
      <c r="A105" s="15"/>
    </row>
    <row r="106" ht="15.75" hidden="1">
      <c r="A106" s="1"/>
    </row>
    <row r="107" ht="15.75" hidden="1">
      <c r="A107" s="1"/>
    </row>
    <row r="108" ht="15.75" hidden="1">
      <c r="A108" s="15"/>
    </row>
    <row r="109" ht="15.75" hidden="1">
      <c r="A109" s="1"/>
    </row>
    <row r="110" ht="15.75" hidden="1">
      <c r="A110" s="15"/>
    </row>
    <row r="111" ht="15.75" hidden="1">
      <c r="A111" s="1"/>
    </row>
    <row r="112" ht="15.75" hidden="1">
      <c r="A112" s="15"/>
    </row>
    <row r="113" ht="15.75" hidden="1">
      <c r="A113" s="1"/>
    </row>
    <row r="114" ht="15.75" hidden="1">
      <c r="A114" s="15"/>
    </row>
    <row r="115" ht="15.75" hidden="1">
      <c r="A115" s="1"/>
    </row>
    <row r="116" ht="15.75" hidden="1">
      <c r="A116" s="15"/>
    </row>
    <row r="117" ht="15.75" hidden="1">
      <c r="A117" s="1"/>
    </row>
    <row r="118" ht="15.75" hidden="1">
      <c r="A118" s="15"/>
    </row>
    <row r="119" ht="15.75" hidden="1">
      <c r="A119" s="1"/>
    </row>
    <row r="120" ht="15.75" hidden="1">
      <c r="A120" s="15"/>
    </row>
    <row r="121" ht="15.75" hidden="1">
      <c r="A121" s="1"/>
    </row>
    <row r="122" ht="15.75" hidden="1">
      <c r="A122" s="15"/>
    </row>
    <row r="123" ht="15.75" hidden="1">
      <c r="A123" s="1"/>
    </row>
    <row r="124" ht="15.75" hidden="1">
      <c r="A124" s="15"/>
    </row>
    <row r="125" ht="15.75" hidden="1">
      <c r="A125" s="1"/>
    </row>
    <row r="126" ht="15.75" hidden="1">
      <c r="A126" s="15"/>
    </row>
    <row r="127" ht="15.75" hidden="1">
      <c r="A127" s="1"/>
    </row>
    <row r="128" ht="15.75" hidden="1">
      <c r="A128" s="15"/>
    </row>
    <row r="129" ht="15.75" hidden="1">
      <c r="A129" s="1"/>
    </row>
    <row r="130" ht="15.75" hidden="1">
      <c r="A130" s="1"/>
    </row>
    <row r="131" ht="15.75" hidden="1">
      <c r="A131" s="1"/>
    </row>
    <row r="132" ht="15.75" hidden="1">
      <c r="A132" s="15"/>
    </row>
    <row r="133" ht="15.75" hidden="1">
      <c r="A133" s="1"/>
    </row>
    <row r="134" ht="15.75" hidden="1">
      <c r="A134" s="1"/>
    </row>
    <row r="135" ht="15.75" hidden="1">
      <c r="A135" s="1"/>
    </row>
    <row r="136" ht="15.75" hidden="1">
      <c r="A136" s="1"/>
    </row>
    <row r="137" ht="15.75" hidden="1"/>
    <row r="138" ht="15.75" hidden="1"/>
    <row r="139" ht="15.75" hidden="1"/>
    <row r="140" ht="15.75" hidden="1"/>
    <row r="141" ht="15.75" hidden="1"/>
    <row r="142" ht="15.75" hidden="1"/>
    <row r="143" ht="15.75" hidden="1"/>
    <row r="144" ht="15.75" hidden="1"/>
    <row r="145" ht="15.75" hidden="1"/>
    <row r="146" ht="15.75" hidden="1"/>
    <row r="147" ht="15.75" hidden="1"/>
    <row r="148" ht="15.75" hidden="1"/>
    <row r="149" ht="15.75" hidden="1"/>
    <row r="150" ht="15.75" hidden="1"/>
    <row r="151" ht="15.75" hidden="1"/>
    <row r="152" ht="15.75" hidden="1"/>
    <row r="153" ht="15.75" hidden="1"/>
    <row r="154" ht="15.75" hidden="1"/>
    <row r="155" ht="15.75" hidden="1"/>
    <row r="156" ht="15.75" hidden="1"/>
    <row r="157" ht="15.75" hidden="1"/>
    <row r="158" ht="15.75" hidden="1"/>
    <row r="159" ht="15.75" hidden="1"/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 password="DBE7" sheet="1" objects="1" scenarios="1"/>
  <mergeCells count="8">
    <mergeCell ref="A87:K89"/>
    <mergeCell ref="A2:C2"/>
    <mergeCell ref="H2:M2"/>
    <mergeCell ref="H3:M3"/>
    <mergeCell ref="A71:E71"/>
    <mergeCell ref="A3:C3"/>
    <mergeCell ref="A4:C4"/>
    <mergeCell ref="A55:E55"/>
  </mergeCells>
  <printOptions/>
  <pageMargins left="0.75" right="0" top="0" bottom="0" header="0.5" footer="0.5"/>
  <pageSetup fitToHeight="1" fitToWidth="1" horizontalDpi="600" verticalDpi="600" orientation="portrait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</cp:lastModifiedBy>
  <cp:lastPrinted>2008-04-24T18:04:57Z</cp:lastPrinted>
  <dcterms:created xsi:type="dcterms:W3CDTF">1997-11-24T14:11:41Z</dcterms:created>
  <dcterms:modified xsi:type="dcterms:W3CDTF">2010-02-04T13:52:59Z</dcterms:modified>
  <cp:category/>
  <cp:version/>
  <cp:contentType/>
  <cp:contentStatus/>
</cp:coreProperties>
</file>